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mc:AlternateContent xmlns:mc="http://schemas.openxmlformats.org/markup-compatibility/2006">
    <mc:Choice Requires="x15">
      <x15ac:absPath xmlns:x15ac="http://schemas.microsoft.com/office/spreadsheetml/2010/11/ac" url="C:\Users\LindaV\Desktop\21.12.2021. Ārkārtas domes sēde\"/>
    </mc:Choice>
  </mc:AlternateContent>
  <xr:revisionPtr revIDLastSave="0" documentId="8_{0535CC95-69A2-448C-9BD2-CEAD97B89078}" xr6:coauthVersionLast="47" xr6:coauthVersionMax="47" xr10:uidLastSave="{00000000-0000-0000-0000-000000000000}"/>
  <bookViews>
    <workbookView xWindow="-120" yWindow="-120" windowWidth="29040" windowHeight="15840" xr2:uid="{00000000-000D-0000-FFFF-FFFF00000000}"/>
  </bookViews>
  <sheets>
    <sheet name="mērķdotācija PII" sheetId="1" r:id="rId1"/>
    <sheet name="Kval. pak. Saulīte" sheetId="2"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K9" i="1" l="1"/>
  <c r="I10" i="1"/>
  <c r="I11" i="1"/>
  <c r="I12" i="1"/>
  <c r="I13" i="1"/>
  <c r="I14" i="1"/>
  <c r="I15" i="1"/>
  <c r="I16" i="1"/>
  <c r="I17" i="1"/>
  <c r="I18" i="1"/>
  <c r="I19" i="1"/>
  <c r="I20" i="1"/>
  <c r="I21" i="1"/>
  <c r="I22" i="1"/>
  <c r="I23" i="1"/>
  <c r="I24" i="1"/>
  <c r="I25" i="1"/>
  <c r="I9" i="1"/>
  <c r="G9" i="1"/>
  <c r="E9" i="1"/>
  <c r="G10" i="1"/>
  <c r="G11" i="1"/>
  <c r="G12" i="1"/>
  <c r="G13" i="1"/>
  <c r="G14" i="1"/>
  <c r="G15" i="1"/>
  <c r="G16" i="1"/>
  <c r="G17" i="1"/>
  <c r="G18" i="1"/>
  <c r="G19" i="1"/>
  <c r="G20" i="1"/>
  <c r="G21" i="1"/>
  <c r="G22" i="1"/>
  <c r="G23" i="1"/>
  <c r="G24" i="1"/>
  <c r="G25" i="1"/>
  <c r="L26" i="1"/>
  <c r="G11" i="2"/>
  <c r="D30" i="1" s="1"/>
  <c r="G26" i="1" l="1"/>
  <c r="F12" i="2"/>
  <c r="C12" i="2"/>
  <c r="D11" i="2"/>
  <c r="D12" i="2" s="1"/>
  <c r="E13" i="1"/>
  <c r="E12" i="1"/>
  <c r="E11" i="1"/>
  <c r="E15" i="1"/>
  <c r="E14" i="1"/>
  <c r="E25" i="1"/>
  <c r="E24" i="1"/>
  <c r="E23" i="1"/>
  <c r="E22" i="1"/>
  <c r="E21" i="1"/>
  <c r="E20" i="1"/>
  <c r="E19" i="1"/>
  <c r="E18" i="1"/>
  <c r="E17" i="1"/>
  <c r="E16" i="1"/>
  <c r="E10" i="1"/>
  <c r="K25" i="1" l="1"/>
  <c r="M25" i="1" s="1"/>
  <c r="N25" i="1" s="1"/>
  <c r="K21" i="1"/>
  <c r="M21" i="1" s="1"/>
  <c r="N21" i="1" s="1"/>
  <c r="K17" i="1"/>
  <c r="M17" i="1" s="1"/>
  <c r="N17" i="1" s="1"/>
  <c r="K13" i="1"/>
  <c r="M13" i="1" s="1"/>
  <c r="N13" i="1" s="1"/>
  <c r="G12" i="2"/>
  <c r="E11" i="2"/>
  <c r="E12" i="2" s="1"/>
  <c r="C26" i="1"/>
  <c r="D26" i="1"/>
  <c r="F26" i="1" l="1"/>
  <c r="K22" i="1"/>
  <c r="M22" i="1" s="1"/>
  <c r="N22" i="1" s="1"/>
  <c r="K19" i="1"/>
  <c r="M19" i="1" s="1"/>
  <c r="N19" i="1" s="1"/>
  <c r="K15" i="1"/>
  <c r="M15" i="1" s="1"/>
  <c r="N15" i="1" s="1"/>
  <c r="K11" i="1"/>
  <c r="M11" i="1" s="1"/>
  <c r="N11" i="1" s="1"/>
  <c r="K23" i="1"/>
  <c r="M23" i="1" s="1"/>
  <c r="N23" i="1" s="1"/>
  <c r="E26" i="1"/>
  <c r="M9" i="1" l="1"/>
  <c r="N9" i="1" s="1"/>
  <c r="K18" i="1"/>
  <c r="M18" i="1" s="1"/>
  <c r="N18" i="1" s="1"/>
  <c r="K14" i="1"/>
  <c r="M14" i="1" s="1"/>
  <c r="N14" i="1" s="1"/>
  <c r="K12" i="1"/>
  <c r="M12" i="1" s="1"/>
  <c r="N12" i="1" s="1"/>
  <c r="K20" i="1"/>
  <c r="M20" i="1" s="1"/>
  <c r="N20" i="1" s="1"/>
  <c r="K16" i="1"/>
  <c r="M16" i="1" s="1"/>
  <c r="N16" i="1" s="1"/>
  <c r="K10" i="1"/>
  <c r="M10" i="1" s="1"/>
  <c r="K24" i="1"/>
  <c r="M24" i="1" s="1"/>
  <c r="N24" i="1" s="1"/>
  <c r="H26" i="1"/>
  <c r="I26" i="1"/>
  <c r="N10" i="1" l="1"/>
  <c r="N26" i="1" s="1"/>
  <c r="M26" i="1"/>
  <c r="J26" i="1"/>
  <c r="K26" i="1" l="1"/>
  <c r="D31" i="1" s="1"/>
</calcChain>
</file>

<file path=xl/sharedStrings.xml><?xml version="1.0" encoding="utf-8"?>
<sst xmlns="http://schemas.openxmlformats.org/spreadsheetml/2006/main" count="87" uniqueCount="67">
  <si>
    <t>Nr.p.k.</t>
  </si>
  <si>
    <t>Madonas novada pašvaldības izglītības iestādes, kurās apgūst pirmsskolas izglītības programmas</t>
  </si>
  <si>
    <t>Logopēda likmes</t>
  </si>
  <si>
    <t xml:space="preserve">KOPĀ </t>
  </si>
  <si>
    <t xml:space="preserve">1. </t>
  </si>
  <si>
    <t>2.</t>
  </si>
  <si>
    <t>3.</t>
  </si>
  <si>
    <t xml:space="preserve">4. </t>
  </si>
  <si>
    <t xml:space="preserve">5. </t>
  </si>
  <si>
    <t xml:space="preserve">6. </t>
  </si>
  <si>
    <t xml:space="preserve">7. </t>
  </si>
  <si>
    <t xml:space="preserve">8. </t>
  </si>
  <si>
    <t xml:space="preserve">9. </t>
  </si>
  <si>
    <t xml:space="preserve">10. </t>
  </si>
  <si>
    <t xml:space="preserve">11. </t>
  </si>
  <si>
    <t xml:space="preserve">12. </t>
  </si>
  <si>
    <t xml:space="preserve">13. </t>
  </si>
  <si>
    <t xml:space="preserve">14. </t>
  </si>
  <si>
    <t xml:space="preserve">15. </t>
  </si>
  <si>
    <t xml:space="preserve">16. </t>
  </si>
  <si>
    <t xml:space="preserve">17. </t>
  </si>
  <si>
    <t>Aronas pagasta pirmsskolas izglītības iestāde "Sprīdītis"</t>
  </si>
  <si>
    <t>Bērzaunes pagasta pirmsskolas izglītības iestāde "Vārpiņa"</t>
  </si>
  <si>
    <t>Cesvaines pirmsskolas izglītības iestāde "Brīnumzeme"</t>
  </si>
  <si>
    <t>Dzelzavas pagasta pirmsskolas izglītības iestāde "Rūķis"</t>
  </si>
  <si>
    <t>Ērgļu pirmsskolas izglītības iestāde "Pienenīte"</t>
  </si>
  <si>
    <t>Kalsnavas pagasta pirmsskolas izglītības iestāde "Lācītis Pūks"</t>
  </si>
  <si>
    <t>Lubānas pirmsskolas izglītības iestāde "Rūķīši"</t>
  </si>
  <si>
    <t>Ļaudonas pagasta pirmsskolas izglītības iestāde "Brīnumdārzs"</t>
  </si>
  <si>
    <t>Madonas pilsētas pirmsskolas izglītības iestāde "Kastanītis"</t>
  </si>
  <si>
    <t>Madonas pilsētas pirmsskolas izglītības iestāde "Priedīte"</t>
  </si>
  <si>
    <t>Madonas pilsētas pirmsskolas izglītības iestāde "Saulīte"</t>
  </si>
  <si>
    <t>Praulienas pagasta pirmsskolas izglītības iestāde "Pasaciņa"</t>
  </si>
  <si>
    <t>Barkavas pamatskola</t>
  </si>
  <si>
    <t>Degumnieku pamatskola</t>
  </si>
  <si>
    <t>Lazdonas pamatskola</t>
  </si>
  <si>
    <t>Liezēres pamatskola</t>
  </si>
  <si>
    <t>Vestienas pamatskola</t>
  </si>
  <si>
    <t>0</t>
  </si>
  <si>
    <t>N.p.k.</t>
  </si>
  <si>
    <t>Pilsēta, pagastu pārvalde, izglītības iestāde</t>
  </si>
  <si>
    <t>3.kvalitātes pakāpe</t>
  </si>
  <si>
    <t>3. kvalitātes pakāpe (likmes)</t>
  </si>
  <si>
    <t>Madonas pilsētas PII "Saulīte"</t>
  </si>
  <si>
    <t>Kopā</t>
  </si>
  <si>
    <t>Kvalitātes pakāpes</t>
  </si>
  <si>
    <t>Izglītojamo skaits vecāki par 5 gadiem uz 01.09.2021.</t>
  </si>
  <si>
    <t>Nosacītie izglītojamie kopā</t>
  </si>
  <si>
    <t>Atlikums no iepriekšējā perioda, EUR</t>
  </si>
  <si>
    <t>Kopā mērķdotācija 4 mēnešiem ar VSAOI, EUR</t>
  </si>
  <si>
    <t>Kopā mērķdotācija mēnesim ar VSAOI, EUR</t>
  </si>
  <si>
    <t>Darba samaksa mēnesī, EUR</t>
  </si>
  <si>
    <t xml:space="preserve">Darba devēja VSAOI,  EUR </t>
  </si>
  <si>
    <t>Kopā piemaksa mēnesī, EUR</t>
  </si>
  <si>
    <t xml:space="preserve">Kopā piemaksa par kvalitāti 8 mēnešiem, EUR </t>
  </si>
  <si>
    <t>Mērķdotācijas sadalījums Madonas novada pašvaldības izglītības iestādēs bērnu no piecu gadu vecuma izglītošanā nodarbināto pirmsskolas izglītības pedagoģisko darbinieku darba samaksai un valsts sociālās apdrošināšanas obligātajām iemaksām no 2022.gada 1.janvāra līdz 31.augustam</t>
  </si>
  <si>
    <r>
      <t xml:space="preserve">Mērķdotācijas sadalījums Madonas novada pašvaldības </t>
    </r>
    <r>
      <rPr>
        <b/>
        <sz val="14"/>
        <color theme="1"/>
        <rFont val="Times New Roman"/>
        <family val="1"/>
        <charset val="186"/>
      </rPr>
      <t xml:space="preserve">pirmskolas izglītības iestāžu bērnu no piecu gadu vecuma </t>
    </r>
    <r>
      <rPr>
        <sz val="14"/>
        <color theme="1"/>
        <rFont val="Times New Roman"/>
        <family val="1"/>
        <charset val="186"/>
      </rPr>
      <t xml:space="preserve">izglītošanā nodarbināto pedagogu </t>
    </r>
    <r>
      <rPr>
        <b/>
        <sz val="14"/>
        <color theme="1"/>
        <rFont val="Times New Roman"/>
        <family val="1"/>
        <charset val="186"/>
      </rPr>
      <t>piemaksai par kvalitāti</t>
    </r>
    <r>
      <rPr>
        <sz val="14"/>
        <color theme="1"/>
        <rFont val="Times New Roman"/>
        <family val="1"/>
        <charset val="186"/>
      </rPr>
      <t xml:space="preserve"> un valsts sociālās apdrošināšanas obligātajām iemaksām no 2022.gada 1.janvāra līdz 31.augustam</t>
    </r>
  </si>
  <si>
    <t>Kopā mērķdotācija 8 mēn.</t>
  </si>
  <si>
    <t>Mērķdotācija 8 mēnešiem, EUR</t>
  </si>
  <si>
    <t>Pedagogu likmes</t>
  </si>
  <si>
    <t>Pedagogu darba samaksai mēnesī (tarifikācijai), EUR</t>
  </si>
  <si>
    <t>Logopēda darba samaksai mēnesī (tarifikācijai), EUR</t>
  </si>
  <si>
    <t>Kopā mērķdotācija mēnesī (tarifikācijai), EUR</t>
  </si>
  <si>
    <t>Pielikums</t>
  </si>
  <si>
    <t>Madonas novada pašvaldības domes</t>
  </si>
  <si>
    <t>21.12.2021. lēmumam Nr. 510</t>
  </si>
  <si>
    <t>(Prot. Nr. 17, 27. 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</si>
</sst>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4" x14ac:knownFonts="1">
    <font>
      <sz val="11"/>
      <color theme="1"/>
      <name val="Calibri"/>
      <family val="2"/>
      <charset val="186"/>
      <scheme val="minor"/>
    </font>
    <font>
      <sz val="11"/>
      <color theme="1"/>
      <name val="Times New Roman"/>
      <family val="1"/>
      <charset val="186"/>
    </font>
    <font>
      <sz val="12"/>
      <color theme="1"/>
      <name val="Times New Roman"/>
      <family val="1"/>
      <charset val="186"/>
    </font>
    <font>
      <sz val="11"/>
      <color theme="1"/>
      <name val="Calibri"/>
      <family val="2"/>
      <charset val="186"/>
      <scheme val="minor"/>
    </font>
    <font>
      <sz val="10"/>
      <name val="Arial"/>
      <family val="2"/>
      <charset val="186"/>
    </font>
    <font>
      <b/>
      <sz val="10"/>
      <name val="Arial"/>
      <family val="2"/>
      <charset val="186"/>
    </font>
    <font>
      <sz val="10"/>
      <color indexed="8"/>
      <name val="Calibri"/>
      <family val="2"/>
      <charset val="186"/>
    </font>
    <font>
      <b/>
      <sz val="12"/>
      <color theme="1"/>
      <name val="Times New Roman"/>
      <family val="1"/>
      <charset val="186"/>
    </font>
    <font>
      <b/>
      <sz val="14"/>
      <color theme="1"/>
      <name val="Times New Roman"/>
      <family val="1"/>
      <charset val="186"/>
    </font>
    <font>
      <sz val="12"/>
      <color indexed="8"/>
      <name val="Times New Roman"/>
      <family val="1"/>
      <charset val="186"/>
    </font>
    <font>
      <sz val="12"/>
      <name val="Times New Roman"/>
      <family val="1"/>
      <charset val="186"/>
    </font>
    <font>
      <b/>
      <sz val="12"/>
      <name val="Times New Roman"/>
      <family val="1"/>
      <charset val="186"/>
    </font>
    <font>
      <b/>
      <sz val="12"/>
      <color indexed="8"/>
      <name val="Times New Roman"/>
      <family val="1"/>
      <charset val="186"/>
    </font>
    <font>
      <sz val="14"/>
      <color theme="1"/>
      <name val="Times New Roman"/>
      <family val="1"/>
      <charset val="186"/>
    </font>
  </fonts>
  <fills count="5">
    <fill>
      <patternFill patternType="none"/>
    </fill>
    <fill>
      <patternFill patternType="gray125"/>
    </fill>
    <fill>
      <patternFill patternType="solid">
        <fgColor theme="0" tint="-0.14999847407452621"/>
        <bgColor indexed="64"/>
      </patternFill>
    </fill>
    <fill>
      <patternFill patternType="solid">
        <fgColor indexed="9"/>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3">
    <xf numFmtId="0" fontId="0" fillId="0" borderId="0"/>
    <xf numFmtId="0" fontId="4" fillId="0" borderId="0"/>
    <xf numFmtId="0" fontId="3" fillId="0" borderId="0"/>
  </cellStyleXfs>
  <cellXfs count="58">
    <xf numFmtId="0" fontId="0" fillId="0" borderId="0" xfId="0"/>
    <xf numFmtId="49" fontId="1" fillId="0" borderId="0" xfId="0" applyNumberFormat="1" applyFont="1" applyAlignment="1">
      <alignment horizontal="left" vertical="center"/>
    </xf>
    <xf numFmtId="2" fontId="2" fillId="0" borderId="0" xfId="0" applyNumberFormat="1" applyFont="1" applyBorder="1" applyAlignment="1">
      <alignment vertical="center"/>
    </xf>
    <xf numFmtId="2" fontId="2" fillId="0" borderId="0" xfId="0" applyNumberFormat="1" applyFont="1" applyBorder="1" applyAlignment="1">
      <alignment vertical="center" wrapText="1"/>
    </xf>
    <xf numFmtId="49" fontId="1" fillId="0" borderId="0" xfId="0" applyNumberFormat="1" applyFont="1" applyBorder="1"/>
    <xf numFmtId="0" fontId="0" fillId="0" borderId="0" xfId="0" applyAlignment="1">
      <alignment wrapText="1"/>
    </xf>
    <xf numFmtId="0" fontId="3" fillId="0" borderId="0" xfId="2"/>
    <xf numFmtId="0" fontId="5" fillId="0" borderId="0" xfId="2" applyFont="1"/>
    <xf numFmtId="0" fontId="4" fillId="0" borderId="0" xfId="2" applyFont="1"/>
    <xf numFmtId="1" fontId="3" fillId="0" borderId="0" xfId="2" applyNumberFormat="1"/>
    <xf numFmtId="0" fontId="6" fillId="0" borderId="0" xfId="2" applyFont="1"/>
    <xf numFmtId="2" fontId="3" fillId="0" borderId="0" xfId="2" applyNumberFormat="1"/>
    <xf numFmtId="1" fontId="2" fillId="0" borderId="1" xfId="0" applyNumberFormat="1" applyFont="1" applyBorder="1" applyAlignment="1">
      <alignment horizontal="center" vertical="center"/>
    </xf>
    <xf numFmtId="164" fontId="2" fillId="2" borderId="1" xfId="0" applyNumberFormat="1" applyFont="1" applyFill="1" applyBorder="1" applyAlignment="1">
      <alignment horizontal="center" vertical="center"/>
    </xf>
    <xf numFmtId="0" fontId="2" fillId="0" borderId="1" xfId="0" applyNumberFormat="1" applyFont="1" applyFill="1" applyBorder="1" applyAlignment="1">
      <alignment horizontal="center" vertical="center"/>
    </xf>
    <xf numFmtId="2" fontId="2" fillId="0" borderId="1" xfId="0" applyNumberFormat="1" applyFont="1" applyFill="1" applyBorder="1" applyAlignment="1">
      <alignment horizontal="left" vertical="center"/>
    </xf>
    <xf numFmtId="2" fontId="2" fillId="0" borderId="1" xfId="0" applyNumberFormat="1" applyFont="1" applyBorder="1" applyAlignment="1">
      <alignment horizontal="center" vertical="center"/>
    </xf>
    <xf numFmtId="1" fontId="2" fillId="0" borderId="1" xfId="0" applyNumberFormat="1" applyFont="1" applyFill="1" applyBorder="1" applyAlignment="1">
      <alignment horizontal="center" vertical="center"/>
    </xf>
    <xf numFmtId="49" fontId="2" fillId="0" borderId="0" xfId="0" applyNumberFormat="1" applyFont="1" applyBorder="1"/>
    <xf numFmtId="0" fontId="2" fillId="0"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0" borderId="1" xfId="0" applyNumberFormat="1" applyFont="1" applyBorder="1" applyAlignment="1">
      <alignment horizontal="center" vertical="center"/>
    </xf>
    <xf numFmtId="49" fontId="2" fillId="0" borderId="1" xfId="0" applyNumberFormat="1" applyFont="1" applyFill="1" applyBorder="1" applyAlignment="1">
      <alignment horizontal="left" vertical="center" wrapText="1"/>
    </xf>
    <xf numFmtId="1" fontId="7" fillId="0" borderId="1" xfId="0" applyNumberFormat="1" applyFont="1" applyFill="1" applyBorder="1" applyAlignment="1">
      <alignment horizontal="center" vertical="center" wrapText="1"/>
    </xf>
    <xf numFmtId="164" fontId="7" fillId="0" borderId="1" xfId="0" applyNumberFormat="1" applyFont="1" applyFill="1" applyBorder="1" applyAlignment="1">
      <alignment horizontal="center" vertical="center" wrapText="1"/>
    </xf>
    <xf numFmtId="0" fontId="2" fillId="0" borderId="0" xfId="0" applyFont="1" applyAlignment="1">
      <alignment wrapText="1"/>
    </xf>
    <xf numFmtId="0" fontId="2" fillId="0" borderId="0" xfId="0" applyFont="1"/>
    <xf numFmtId="0" fontId="7" fillId="0" borderId="1" xfId="0" applyFont="1" applyBorder="1" applyAlignment="1">
      <alignment horizontal="center" vertical="center" wrapText="1"/>
    </xf>
    <xf numFmtId="0" fontId="9" fillId="0" borderId="0" xfId="2" applyFont="1"/>
    <xf numFmtId="0" fontId="2" fillId="0" borderId="0" xfId="2" applyFont="1"/>
    <xf numFmtId="1" fontId="2" fillId="0" borderId="0" xfId="2" applyNumberFormat="1" applyFont="1"/>
    <xf numFmtId="0" fontId="10" fillId="0" borderId="1" xfId="2" applyFont="1" applyBorder="1" applyAlignment="1">
      <alignment horizontal="center" vertical="top" wrapText="1"/>
    </xf>
    <xf numFmtId="0" fontId="2" fillId="0" borderId="1" xfId="2" applyFont="1" applyBorder="1" applyAlignment="1">
      <alignment horizontal="center" vertical="top" wrapText="1"/>
    </xf>
    <xf numFmtId="0" fontId="9" fillId="0" borderId="1" xfId="2" applyFont="1" applyBorder="1" applyAlignment="1">
      <alignment horizontal="center" vertical="top" wrapText="1"/>
    </xf>
    <xf numFmtId="0" fontId="10" fillId="0" borderId="1" xfId="2" applyFont="1" applyBorder="1" applyAlignment="1">
      <alignment horizontal="center"/>
    </xf>
    <xf numFmtId="0" fontId="10" fillId="0" borderId="1" xfId="2" applyFont="1" applyBorder="1"/>
    <xf numFmtId="164" fontId="10" fillId="0" borderId="1" xfId="2" applyNumberFormat="1" applyFont="1" applyBorder="1"/>
    <xf numFmtId="2" fontId="10" fillId="0" borderId="1" xfId="2" applyNumberFormat="1" applyFont="1" applyBorder="1"/>
    <xf numFmtId="2" fontId="11" fillId="0" borderId="1" xfId="2" applyNumberFormat="1" applyFont="1" applyBorder="1"/>
    <xf numFmtId="0" fontId="11" fillId="3" borderId="1" xfId="2" applyFont="1" applyFill="1" applyBorder="1"/>
    <xf numFmtId="0" fontId="12" fillId="4" borderId="1" xfId="2" applyFont="1" applyFill="1" applyBorder="1"/>
    <xf numFmtId="164" fontId="11" fillId="4" borderId="1" xfId="2" applyNumberFormat="1" applyFont="1" applyFill="1" applyBorder="1"/>
    <xf numFmtId="2" fontId="11" fillId="4" borderId="1" xfId="2" applyNumberFormat="1" applyFont="1" applyFill="1" applyBorder="1"/>
    <xf numFmtId="1" fontId="7" fillId="0" borderId="1" xfId="0" applyNumberFormat="1" applyFont="1" applyFill="1" applyBorder="1" applyAlignment="1">
      <alignment horizontal="center" vertical="center"/>
    </xf>
    <xf numFmtId="0" fontId="2" fillId="4"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xf numFmtId="0" fontId="8" fillId="0" borderId="0" xfId="0" applyFont="1" applyBorder="1" applyAlignment="1">
      <alignment horizontal="center" wrapText="1"/>
    </xf>
    <xf numFmtId="0" fontId="7" fillId="0" borderId="2" xfId="0" applyNumberFormat="1" applyFont="1" applyFill="1" applyBorder="1" applyAlignment="1">
      <alignment horizontal="right" vertical="center"/>
    </xf>
    <xf numFmtId="0" fontId="7" fillId="0" borderId="3" xfId="0" applyNumberFormat="1" applyFont="1" applyFill="1" applyBorder="1" applyAlignment="1">
      <alignment horizontal="right" vertical="center"/>
    </xf>
    <xf numFmtId="0" fontId="13" fillId="0" borderId="0" xfId="2" applyFont="1" applyAlignment="1">
      <alignment horizontal="center" wrapText="1"/>
    </xf>
    <xf numFmtId="0" fontId="10" fillId="0" borderId="6" xfId="2" applyFont="1" applyBorder="1" applyAlignment="1">
      <alignment horizontal="center" wrapText="1"/>
    </xf>
    <xf numFmtId="0" fontId="10" fillId="0" borderId="4" xfId="2" applyFont="1" applyBorder="1"/>
    <xf numFmtId="0" fontId="10" fillId="0" borderId="7" xfId="2" applyFont="1" applyBorder="1" applyAlignment="1">
      <alignment horizontal="center" vertical="center" wrapText="1"/>
    </xf>
    <xf numFmtId="0" fontId="10" fillId="0" borderId="8" xfId="2" applyFont="1" applyBorder="1" applyAlignment="1">
      <alignment vertical="center"/>
    </xf>
    <xf numFmtId="0" fontId="10" fillId="0" borderId="2" xfId="2" applyFont="1" applyBorder="1" applyAlignment="1">
      <alignment horizontal="center"/>
    </xf>
    <xf numFmtId="0" fontId="10" fillId="0" borderId="5" xfId="2" applyFont="1" applyBorder="1" applyAlignment="1">
      <alignment horizontal="center"/>
    </xf>
    <xf numFmtId="0" fontId="10" fillId="0" borderId="3" xfId="2" applyFont="1" applyBorder="1" applyAlignment="1">
      <alignment horizontal="center"/>
    </xf>
  </cellXfs>
  <cellStyles count="3">
    <cellStyle name="Parasts" xfId="0" builtinId="0"/>
    <cellStyle name="Parasts 2" xfId="1" xr:uid="{00000000-0005-0000-0000-000001000000}"/>
    <cellStyle name="Parasts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workbookViewId="0">
      <selection activeCell="P6" sqref="P6"/>
    </sheetView>
  </sheetViews>
  <sheetFormatPr defaultRowHeight="15" x14ac:dyDescent="0.25"/>
  <cols>
    <col min="2" max="2" width="29.28515625" bestFit="1" customWidth="1"/>
    <col min="3" max="3" width="12.85546875" customWidth="1"/>
    <col min="4" max="4" width="10.42578125" bestFit="1" customWidth="1"/>
    <col min="5" max="5" width="9.42578125" bestFit="1" customWidth="1"/>
    <col min="6" max="6" width="12.85546875" bestFit="1" customWidth="1"/>
    <col min="7" max="7" width="10" customWidth="1"/>
    <col min="8" max="8" width="13.5703125" customWidth="1"/>
    <col min="9" max="9" width="15.85546875" customWidth="1"/>
    <col min="10" max="10" width="18.85546875" customWidth="1"/>
    <col min="11" max="11" width="15.5703125" customWidth="1"/>
    <col min="12" max="12" width="11.5703125" hidden="1" customWidth="1"/>
    <col min="13" max="13" width="10.28515625" hidden="1" customWidth="1"/>
    <col min="14" max="14" width="11.140625" hidden="1" customWidth="1"/>
  </cols>
  <sheetData>
    <row r="1" spans="1:14" x14ac:dyDescent="0.25">
      <c r="I1" t="s">
        <v>63</v>
      </c>
    </row>
    <row r="2" spans="1:14" x14ac:dyDescent="0.25">
      <c r="I2" t="s">
        <v>64</v>
      </c>
    </row>
    <row r="3" spans="1:14" x14ac:dyDescent="0.25">
      <c r="I3" t="s">
        <v>65</v>
      </c>
    </row>
    <row r="4" spans="1:14" x14ac:dyDescent="0.25">
      <c r="I4" t="s">
        <v>66</v>
      </c>
    </row>
    <row r="7" spans="1:14" ht="66.75" customHeight="1" x14ac:dyDescent="0.3">
      <c r="A7" s="47" t="s">
        <v>55</v>
      </c>
      <c r="B7" s="47"/>
      <c r="C7" s="47"/>
      <c r="D7" s="47"/>
      <c r="E7" s="47"/>
      <c r="F7" s="47"/>
      <c r="G7" s="47"/>
      <c r="H7" s="47"/>
      <c r="I7" s="47"/>
      <c r="J7" s="47"/>
      <c r="K7" s="47"/>
      <c r="L7" s="47"/>
      <c r="M7" s="47"/>
      <c r="N7" s="47"/>
    </row>
    <row r="8" spans="1:14" ht="110.25" x14ac:dyDescent="0.25">
      <c r="A8" s="27" t="s">
        <v>0</v>
      </c>
      <c r="B8" s="45" t="s">
        <v>1</v>
      </c>
      <c r="C8" s="19" t="s">
        <v>46</v>
      </c>
      <c r="D8" s="19" t="s">
        <v>47</v>
      </c>
      <c r="E8" s="20" t="s">
        <v>59</v>
      </c>
      <c r="F8" s="19" t="s">
        <v>60</v>
      </c>
      <c r="G8" s="20" t="s">
        <v>2</v>
      </c>
      <c r="H8" s="19" t="s">
        <v>61</v>
      </c>
      <c r="I8" s="19" t="s">
        <v>62</v>
      </c>
      <c r="J8" s="44" t="s">
        <v>50</v>
      </c>
      <c r="K8" s="19" t="s">
        <v>58</v>
      </c>
      <c r="L8" s="19" t="s">
        <v>48</v>
      </c>
      <c r="M8" s="19" t="s">
        <v>49</v>
      </c>
      <c r="N8" s="19" t="s">
        <v>50</v>
      </c>
    </row>
    <row r="9" spans="1:14" s="1" customFormat="1" ht="31.5" x14ac:dyDescent="0.25">
      <c r="A9" s="21" t="s">
        <v>4</v>
      </c>
      <c r="B9" s="22" t="s">
        <v>21</v>
      </c>
      <c r="C9" s="12">
        <v>19</v>
      </c>
      <c r="D9" s="14">
        <v>20</v>
      </c>
      <c r="E9" s="13">
        <f>ROUND(D9/10.5,3)</f>
        <v>1.905</v>
      </c>
      <c r="F9" s="15">
        <v>1710.9948000000002</v>
      </c>
      <c r="G9" s="13">
        <f t="shared" ref="G9:G25" si="0">C9/200</f>
        <v>9.5000000000000001E-2</v>
      </c>
      <c r="H9" s="16">
        <v>81.215499999999992</v>
      </c>
      <c r="I9" s="16">
        <f>F9+H9</f>
        <v>1792.2103000000002</v>
      </c>
      <c r="J9" s="17">
        <v>2215</v>
      </c>
      <c r="K9" s="43">
        <f>J9*8</f>
        <v>17720</v>
      </c>
      <c r="L9" s="12" t="s">
        <v>38</v>
      </c>
      <c r="M9" s="12">
        <f t="shared" ref="M9:M25" si="1">K9+L9</f>
        <v>17720</v>
      </c>
      <c r="N9" s="12">
        <f>M9/4</f>
        <v>4430</v>
      </c>
    </row>
    <row r="10" spans="1:14" s="1" customFormat="1" ht="31.5" x14ac:dyDescent="0.25">
      <c r="A10" s="21" t="s">
        <v>5</v>
      </c>
      <c r="B10" s="22" t="s">
        <v>22</v>
      </c>
      <c r="C10" s="12">
        <v>31</v>
      </c>
      <c r="D10" s="14">
        <v>36</v>
      </c>
      <c r="E10" s="13">
        <f>ROUND(D10/10.5,3)</f>
        <v>3.4289999999999998</v>
      </c>
      <c r="F10" s="15">
        <v>3079.7906399999997</v>
      </c>
      <c r="G10" s="13">
        <f t="shared" si="0"/>
        <v>0.155</v>
      </c>
      <c r="H10" s="16">
        <v>132.5095</v>
      </c>
      <c r="I10" s="16">
        <f t="shared" ref="I10:I25" si="2">F10+H10</f>
        <v>3212.3001399999998</v>
      </c>
      <c r="J10" s="17">
        <v>3970</v>
      </c>
      <c r="K10" s="43">
        <f t="shared" ref="K10:K25" si="3">J10*8</f>
        <v>31760</v>
      </c>
      <c r="L10" s="12" t="s">
        <v>38</v>
      </c>
      <c r="M10" s="12">
        <f t="shared" si="1"/>
        <v>31760</v>
      </c>
      <c r="N10" s="12">
        <f t="shared" ref="N10:N25" si="4">M10/4</f>
        <v>7940</v>
      </c>
    </row>
    <row r="11" spans="1:14" s="1" customFormat="1" ht="31.5" x14ac:dyDescent="0.25">
      <c r="A11" s="21" t="s">
        <v>6</v>
      </c>
      <c r="B11" s="22" t="s">
        <v>23</v>
      </c>
      <c r="C11" s="12">
        <v>38</v>
      </c>
      <c r="D11" s="14">
        <v>46</v>
      </c>
      <c r="E11" s="13">
        <f>ROUND(D11/11.5,3)</f>
        <v>4</v>
      </c>
      <c r="F11" s="15">
        <v>3592.64</v>
      </c>
      <c r="G11" s="13">
        <f t="shared" si="0"/>
        <v>0.19</v>
      </c>
      <c r="H11" s="16">
        <v>162.43099999999998</v>
      </c>
      <c r="I11" s="16">
        <f t="shared" si="2"/>
        <v>3755.0709999999999</v>
      </c>
      <c r="J11" s="17">
        <v>4641</v>
      </c>
      <c r="K11" s="43">
        <f t="shared" si="3"/>
        <v>37128</v>
      </c>
      <c r="L11" s="12" t="s">
        <v>38</v>
      </c>
      <c r="M11" s="12">
        <f t="shared" si="1"/>
        <v>37128</v>
      </c>
      <c r="N11" s="12">
        <f t="shared" si="4"/>
        <v>9282</v>
      </c>
    </row>
    <row r="12" spans="1:14" s="1" customFormat="1" ht="31.5" x14ac:dyDescent="0.25">
      <c r="A12" s="21" t="s">
        <v>7</v>
      </c>
      <c r="B12" s="22" t="s">
        <v>24</v>
      </c>
      <c r="C12" s="12">
        <v>16</v>
      </c>
      <c r="D12" s="14">
        <v>16</v>
      </c>
      <c r="E12" s="13">
        <f>ROUND(D12/10.5,3)</f>
        <v>1.524</v>
      </c>
      <c r="F12" s="15">
        <v>1368.7958400000002</v>
      </c>
      <c r="G12" s="13">
        <f t="shared" si="0"/>
        <v>0.08</v>
      </c>
      <c r="H12" s="16">
        <v>68.39200000000001</v>
      </c>
      <c r="I12" s="16">
        <f t="shared" si="2"/>
        <v>1437.1878400000003</v>
      </c>
      <c r="J12" s="17">
        <v>1776</v>
      </c>
      <c r="K12" s="43">
        <f t="shared" si="3"/>
        <v>14208</v>
      </c>
      <c r="L12" s="12" t="s">
        <v>38</v>
      </c>
      <c r="M12" s="12">
        <f t="shared" si="1"/>
        <v>14208</v>
      </c>
      <c r="N12" s="12">
        <f t="shared" si="4"/>
        <v>3552</v>
      </c>
    </row>
    <row r="13" spans="1:14" s="1" customFormat="1" ht="31.5" x14ac:dyDescent="0.25">
      <c r="A13" s="21" t="s">
        <v>8</v>
      </c>
      <c r="B13" s="22" t="s">
        <v>25</v>
      </c>
      <c r="C13" s="12">
        <v>47</v>
      </c>
      <c r="D13" s="14">
        <v>47</v>
      </c>
      <c r="E13" s="13">
        <f>ROUND(D13/10,3)</f>
        <v>4.7</v>
      </c>
      <c r="F13" s="15">
        <v>4221.3520000000008</v>
      </c>
      <c r="G13" s="13">
        <f t="shared" si="0"/>
        <v>0.23499999999999999</v>
      </c>
      <c r="H13" s="16">
        <v>200.90149999999997</v>
      </c>
      <c r="I13" s="16">
        <f t="shared" si="2"/>
        <v>4422.2535000000007</v>
      </c>
      <c r="J13" s="17">
        <v>5465</v>
      </c>
      <c r="K13" s="43">
        <f t="shared" si="3"/>
        <v>43720</v>
      </c>
      <c r="L13" s="12">
        <v>0</v>
      </c>
      <c r="M13" s="12">
        <f t="shared" si="1"/>
        <v>43720</v>
      </c>
      <c r="N13" s="12">
        <f t="shared" si="4"/>
        <v>10930</v>
      </c>
    </row>
    <row r="14" spans="1:14" s="1" customFormat="1" ht="31.5" x14ac:dyDescent="0.25">
      <c r="A14" s="21" t="s">
        <v>9</v>
      </c>
      <c r="B14" s="22" t="s">
        <v>26</v>
      </c>
      <c r="C14" s="12">
        <v>27</v>
      </c>
      <c r="D14" s="14">
        <v>29</v>
      </c>
      <c r="E14" s="13">
        <f>ROUND(D14/10.5,3)</f>
        <v>2.762</v>
      </c>
      <c r="F14" s="15">
        <v>2480.71792</v>
      </c>
      <c r="G14" s="13">
        <f t="shared" si="0"/>
        <v>0.13500000000000001</v>
      </c>
      <c r="H14" s="16">
        <v>115.41150000000002</v>
      </c>
      <c r="I14" s="16">
        <f t="shared" si="2"/>
        <v>2596.1294200000002</v>
      </c>
      <c r="J14" s="17">
        <v>3209</v>
      </c>
      <c r="K14" s="43">
        <f t="shared" si="3"/>
        <v>25672</v>
      </c>
      <c r="L14" s="12" t="s">
        <v>38</v>
      </c>
      <c r="M14" s="12">
        <f t="shared" si="1"/>
        <v>25672</v>
      </c>
      <c r="N14" s="12">
        <f t="shared" si="4"/>
        <v>6418</v>
      </c>
    </row>
    <row r="15" spans="1:14" s="1" customFormat="1" ht="31.5" x14ac:dyDescent="0.25">
      <c r="A15" s="21" t="s">
        <v>10</v>
      </c>
      <c r="B15" s="22" t="s">
        <v>27</v>
      </c>
      <c r="C15" s="12">
        <v>36</v>
      </c>
      <c r="D15" s="14">
        <v>36</v>
      </c>
      <c r="E15" s="13">
        <f>ROUND(D15/10,3)</f>
        <v>3.6</v>
      </c>
      <c r="F15" s="15">
        <v>3233.3760000000002</v>
      </c>
      <c r="G15" s="13">
        <f t="shared" si="0"/>
        <v>0.18</v>
      </c>
      <c r="H15" s="16">
        <v>153.88200000000001</v>
      </c>
      <c r="I15" s="16">
        <f t="shared" si="2"/>
        <v>3387.2580000000003</v>
      </c>
      <c r="J15" s="17">
        <v>4186</v>
      </c>
      <c r="K15" s="43">
        <f t="shared" si="3"/>
        <v>33488</v>
      </c>
      <c r="L15" s="12" t="s">
        <v>38</v>
      </c>
      <c r="M15" s="12">
        <f t="shared" si="1"/>
        <v>33488</v>
      </c>
      <c r="N15" s="12">
        <f t="shared" si="4"/>
        <v>8372</v>
      </c>
    </row>
    <row r="16" spans="1:14" s="1" customFormat="1" ht="31.5" x14ac:dyDescent="0.25">
      <c r="A16" s="21" t="s">
        <v>11</v>
      </c>
      <c r="B16" s="22" t="s">
        <v>28</v>
      </c>
      <c r="C16" s="12">
        <v>24</v>
      </c>
      <c r="D16" s="14">
        <v>29</v>
      </c>
      <c r="E16" s="13">
        <f>ROUND(D16/10.5,3)</f>
        <v>2.762</v>
      </c>
      <c r="F16" s="15">
        <v>2480.71792</v>
      </c>
      <c r="G16" s="13">
        <f t="shared" si="0"/>
        <v>0.12</v>
      </c>
      <c r="H16" s="16">
        <v>102.58799999999999</v>
      </c>
      <c r="I16" s="16">
        <f t="shared" si="2"/>
        <v>2583.3059200000002</v>
      </c>
      <c r="J16" s="17">
        <v>3193</v>
      </c>
      <c r="K16" s="43">
        <f t="shared" si="3"/>
        <v>25544</v>
      </c>
      <c r="L16" s="12" t="s">
        <v>38</v>
      </c>
      <c r="M16" s="12">
        <f t="shared" si="1"/>
        <v>25544</v>
      </c>
      <c r="N16" s="12">
        <f t="shared" si="4"/>
        <v>6386</v>
      </c>
    </row>
    <row r="17" spans="1:14" s="1" customFormat="1" ht="31.5" x14ac:dyDescent="0.25">
      <c r="A17" s="21" t="s">
        <v>12</v>
      </c>
      <c r="B17" s="22" t="s">
        <v>29</v>
      </c>
      <c r="C17" s="12">
        <v>44</v>
      </c>
      <c r="D17" s="14">
        <v>44</v>
      </c>
      <c r="E17" s="13">
        <f t="shared" ref="E17:E18" si="5">ROUND(D17/13,3)</f>
        <v>3.3849999999999998</v>
      </c>
      <c r="F17" s="15">
        <v>3040.2715999999996</v>
      </c>
      <c r="G17" s="13">
        <f t="shared" si="0"/>
        <v>0.22</v>
      </c>
      <c r="H17" s="16">
        <v>188.078</v>
      </c>
      <c r="I17" s="16">
        <f t="shared" si="2"/>
        <v>3228.3495999999996</v>
      </c>
      <c r="J17" s="17">
        <v>3990</v>
      </c>
      <c r="K17" s="43">
        <f t="shared" si="3"/>
        <v>31920</v>
      </c>
      <c r="L17" s="12" t="s">
        <v>38</v>
      </c>
      <c r="M17" s="12">
        <f t="shared" si="1"/>
        <v>31920</v>
      </c>
      <c r="N17" s="12">
        <f t="shared" si="4"/>
        <v>7980</v>
      </c>
    </row>
    <row r="18" spans="1:14" s="1" customFormat="1" ht="31.5" x14ac:dyDescent="0.25">
      <c r="A18" s="21" t="s">
        <v>13</v>
      </c>
      <c r="B18" s="22" t="s">
        <v>30</v>
      </c>
      <c r="C18" s="12">
        <v>96</v>
      </c>
      <c r="D18" s="14">
        <v>96</v>
      </c>
      <c r="E18" s="13">
        <f t="shared" si="5"/>
        <v>7.3849999999999998</v>
      </c>
      <c r="F18" s="15">
        <v>6632.9116000000004</v>
      </c>
      <c r="G18" s="13">
        <f t="shared" si="0"/>
        <v>0.48</v>
      </c>
      <c r="H18" s="16">
        <v>410.35199999999998</v>
      </c>
      <c r="I18" s="16">
        <f t="shared" si="2"/>
        <v>7043.2636000000002</v>
      </c>
      <c r="J18" s="17">
        <v>8705</v>
      </c>
      <c r="K18" s="43">
        <f t="shared" si="3"/>
        <v>69640</v>
      </c>
      <c r="L18" s="12" t="s">
        <v>38</v>
      </c>
      <c r="M18" s="12">
        <f t="shared" si="1"/>
        <v>69640</v>
      </c>
      <c r="N18" s="12">
        <f t="shared" si="4"/>
        <v>17410</v>
      </c>
    </row>
    <row r="19" spans="1:14" s="1" customFormat="1" ht="31.5" x14ac:dyDescent="0.25">
      <c r="A19" s="21" t="s">
        <v>14</v>
      </c>
      <c r="B19" s="22" t="s">
        <v>31</v>
      </c>
      <c r="C19" s="12">
        <v>140</v>
      </c>
      <c r="D19" s="14">
        <v>154</v>
      </c>
      <c r="E19" s="13">
        <f>ROUND(D19/13,3)</f>
        <v>11.846</v>
      </c>
      <c r="F19" s="15">
        <v>10639.603359999999</v>
      </c>
      <c r="G19" s="13">
        <f t="shared" si="0"/>
        <v>0.7</v>
      </c>
      <c r="H19" s="16">
        <v>598.42999999999995</v>
      </c>
      <c r="I19" s="16">
        <f t="shared" si="2"/>
        <v>11238.033359999999</v>
      </c>
      <c r="J19" s="17">
        <v>13889</v>
      </c>
      <c r="K19" s="43">
        <f t="shared" si="3"/>
        <v>111112</v>
      </c>
      <c r="L19" s="12" t="s">
        <v>38</v>
      </c>
      <c r="M19" s="12">
        <f t="shared" si="1"/>
        <v>111112</v>
      </c>
      <c r="N19" s="12">
        <f t="shared" si="4"/>
        <v>27778</v>
      </c>
    </row>
    <row r="20" spans="1:14" s="1" customFormat="1" ht="31.5" x14ac:dyDescent="0.25">
      <c r="A20" s="21" t="s">
        <v>15</v>
      </c>
      <c r="B20" s="22" t="s">
        <v>32</v>
      </c>
      <c r="C20" s="12">
        <v>56</v>
      </c>
      <c r="D20" s="14">
        <v>71</v>
      </c>
      <c r="E20" s="13">
        <f t="shared" ref="E20:E25" si="6">ROUND(D20/10.5,3)</f>
        <v>6.7619999999999996</v>
      </c>
      <c r="F20" s="15">
        <v>6073.3579200000004</v>
      </c>
      <c r="G20" s="13">
        <f t="shared" si="0"/>
        <v>0.28000000000000003</v>
      </c>
      <c r="H20" s="16">
        <v>239.37200000000004</v>
      </c>
      <c r="I20" s="16">
        <f t="shared" si="2"/>
        <v>6312.7299200000007</v>
      </c>
      <c r="J20" s="17">
        <v>7802</v>
      </c>
      <c r="K20" s="43">
        <f t="shared" si="3"/>
        <v>62416</v>
      </c>
      <c r="L20" s="12" t="s">
        <v>38</v>
      </c>
      <c r="M20" s="12">
        <f t="shared" si="1"/>
        <v>62416</v>
      </c>
      <c r="N20" s="12">
        <f t="shared" si="4"/>
        <v>15604</v>
      </c>
    </row>
    <row r="21" spans="1:14" s="1" customFormat="1" ht="15.75" x14ac:dyDescent="0.25">
      <c r="A21" s="21" t="s">
        <v>16</v>
      </c>
      <c r="B21" s="22" t="s">
        <v>33</v>
      </c>
      <c r="C21" s="12">
        <v>23</v>
      </c>
      <c r="D21" s="14">
        <v>23</v>
      </c>
      <c r="E21" s="13">
        <f t="shared" si="6"/>
        <v>2.19</v>
      </c>
      <c r="F21" s="15">
        <v>1966.9704000000002</v>
      </c>
      <c r="G21" s="13">
        <f t="shared" si="0"/>
        <v>0.115</v>
      </c>
      <c r="H21" s="16">
        <v>98.313500000000005</v>
      </c>
      <c r="I21" s="16">
        <f t="shared" si="2"/>
        <v>2065.2839000000004</v>
      </c>
      <c r="J21" s="17">
        <v>2552</v>
      </c>
      <c r="K21" s="43">
        <f t="shared" si="3"/>
        <v>20416</v>
      </c>
      <c r="L21" s="12" t="s">
        <v>38</v>
      </c>
      <c r="M21" s="12">
        <f t="shared" si="1"/>
        <v>20416</v>
      </c>
      <c r="N21" s="12">
        <f t="shared" si="4"/>
        <v>5104</v>
      </c>
    </row>
    <row r="22" spans="1:14" s="1" customFormat="1" ht="15.75" x14ac:dyDescent="0.25">
      <c r="A22" s="21" t="s">
        <v>17</v>
      </c>
      <c r="B22" s="22" t="s">
        <v>34</v>
      </c>
      <c r="C22" s="12">
        <v>11</v>
      </c>
      <c r="D22" s="14">
        <v>11</v>
      </c>
      <c r="E22" s="13">
        <f t="shared" si="6"/>
        <v>1.048</v>
      </c>
      <c r="F22" s="15">
        <v>941.27167999999995</v>
      </c>
      <c r="G22" s="13">
        <f t="shared" si="0"/>
        <v>5.5E-2</v>
      </c>
      <c r="H22" s="16">
        <v>47.019500000000001</v>
      </c>
      <c r="I22" s="16">
        <f t="shared" si="2"/>
        <v>988.29117999999994</v>
      </c>
      <c r="J22" s="17">
        <v>1221</v>
      </c>
      <c r="K22" s="43">
        <f t="shared" si="3"/>
        <v>9768</v>
      </c>
      <c r="L22" s="12" t="s">
        <v>38</v>
      </c>
      <c r="M22" s="12">
        <f t="shared" si="1"/>
        <v>9768</v>
      </c>
      <c r="N22" s="12">
        <f t="shared" si="4"/>
        <v>2442</v>
      </c>
    </row>
    <row r="23" spans="1:14" s="1" customFormat="1" ht="15.75" x14ac:dyDescent="0.25">
      <c r="A23" s="21" t="s">
        <v>18</v>
      </c>
      <c r="B23" s="22" t="s">
        <v>35</v>
      </c>
      <c r="C23" s="12">
        <v>8</v>
      </c>
      <c r="D23" s="14">
        <v>8</v>
      </c>
      <c r="E23" s="13">
        <f t="shared" si="6"/>
        <v>0.76200000000000001</v>
      </c>
      <c r="F23" s="15">
        <v>684.39792000000011</v>
      </c>
      <c r="G23" s="13">
        <f t="shared" si="0"/>
        <v>0.04</v>
      </c>
      <c r="H23" s="16">
        <v>34.196000000000005</v>
      </c>
      <c r="I23" s="16">
        <f t="shared" si="2"/>
        <v>718.59392000000014</v>
      </c>
      <c r="J23" s="17">
        <v>888</v>
      </c>
      <c r="K23" s="43">
        <f t="shared" si="3"/>
        <v>7104</v>
      </c>
      <c r="L23" s="12" t="s">
        <v>38</v>
      </c>
      <c r="M23" s="12">
        <f t="shared" si="1"/>
        <v>7104</v>
      </c>
      <c r="N23" s="12">
        <f t="shared" si="4"/>
        <v>1776</v>
      </c>
    </row>
    <row r="24" spans="1:14" s="1" customFormat="1" ht="15.75" x14ac:dyDescent="0.25">
      <c r="A24" s="21" t="s">
        <v>19</v>
      </c>
      <c r="B24" s="22" t="s">
        <v>36</v>
      </c>
      <c r="C24" s="12">
        <v>14</v>
      </c>
      <c r="D24" s="14">
        <v>18</v>
      </c>
      <c r="E24" s="13">
        <f t="shared" si="6"/>
        <v>1.714</v>
      </c>
      <c r="F24" s="15">
        <v>1539.44624</v>
      </c>
      <c r="G24" s="13">
        <f t="shared" si="0"/>
        <v>7.0000000000000007E-2</v>
      </c>
      <c r="H24" s="16">
        <v>59.843000000000011</v>
      </c>
      <c r="I24" s="16">
        <f t="shared" si="2"/>
        <v>1599.2892400000001</v>
      </c>
      <c r="J24" s="17">
        <v>1977</v>
      </c>
      <c r="K24" s="43">
        <f t="shared" si="3"/>
        <v>15816</v>
      </c>
      <c r="L24" s="12" t="s">
        <v>38</v>
      </c>
      <c r="M24" s="12">
        <f t="shared" si="1"/>
        <v>15816</v>
      </c>
      <c r="N24" s="12">
        <f t="shared" si="4"/>
        <v>3954</v>
      </c>
    </row>
    <row r="25" spans="1:14" s="1" customFormat="1" ht="15.75" x14ac:dyDescent="0.25">
      <c r="A25" s="21" t="s">
        <v>20</v>
      </c>
      <c r="B25" s="22" t="s">
        <v>37</v>
      </c>
      <c r="C25" s="12">
        <v>11</v>
      </c>
      <c r="D25" s="14">
        <v>11</v>
      </c>
      <c r="E25" s="13">
        <f t="shared" si="6"/>
        <v>1.048</v>
      </c>
      <c r="F25" s="15">
        <v>941.27167999999995</v>
      </c>
      <c r="G25" s="13">
        <f t="shared" si="0"/>
        <v>5.5E-2</v>
      </c>
      <c r="H25" s="16">
        <v>47.019500000000001</v>
      </c>
      <c r="I25" s="16">
        <f t="shared" si="2"/>
        <v>988.29117999999994</v>
      </c>
      <c r="J25" s="17">
        <v>1221</v>
      </c>
      <c r="K25" s="43">
        <f t="shared" si="3"/>
        <v>9768</v>
      </c>
      <c r="L25" s="12" t="s">
        <v>38</v>
      </c>
      <c r="M25" s="12">
        <f t="shared" si="1"/>
        <v>9768</v>
      </c>
      <c r="N25" s="12">
        <f t="shared" si="4"/>
        <v>2442</v>
      </c>
    </row>
    <row r="26" spans="1:14" s="1" customFormat="1" ht="15.75" x14ac:dyDescent="0.25">
      <c r="A26" s="48" t="s">
        <v>3</v>
      </c>
      <c r="B26" s="49"/>
      <c r="C26" s="23">
        <f t="shared" ref="C26:G26" si="7">SUM(C9:C25)</f>
        <v>641</v>
      </c>
      <c r="D26" s="23">
        <f t="shared" si="7"/>
        <v>695</v>
      </c>
      <c r="E26" s="24">
        <f t="shared" si="7"/>
        <v>60.822000000000003</v>
      </c>
      <c r="F26" s="23">
        <f t="shared" si="7"/>
        <v>54627.887519999997</v>
      </c>
      <c r="G26" s="24">
        <f t="shared" si="7"/>
        <v>3.2050000000000005</v>
      </c>
      <c r="H26" s="23">
        <f>SUM(H9:H25)</f>
        <v>2739.9544999999994</v>
      </c>
      <c r="I26" s="23">
        <f>SUM(I9:I25)</f>
        <v>57367.842019999996</v>
      </c>
      <c r="J26" s="23">
        <f>SUM(J9:J25)</f>
        <v>70900</v>
      </c>
      <c r="K26" s="23">
        <f>SUM(K9:K25)</f>
        <v>567200</v>
      </c>
      <c r="L26" s="23">
        <f t="shared" ref="L26:N26" si="8">SUM(L9:L25)</f>
        <v>0</v>
      </c>
      <c r="M26" s="23">
        <f t="shared" si="8"/>
        <v>567200</v>
      </c>
      <c r="N26" s="23">
        <f t="shared" si="8"/>
        <v>141800</v>
      </c>
    </row>
    <row r="27" spans="1:14" s="4" customFormat="1" ht="15.75" hidden="1" x14ac:dyDescent="0.25">
      <c r="A27" s="2"/>
      <c r="B27" s="3"/>
      <c r="C27" s="18"/>
      <c r="D27" s="18"/>
      <c r="E27" s="18"/>
      <c r="F27" s="18"/>
      <c r="G27" s="18"/>
      <c r="H27" s="18"/>
      <c r="I27" s="18"/>
      <c r="J27" s="18"/>
      <c r="K27" s="18"/>
      <c r="L27" s="18"/>
      <c r="M27" s="18"/>
      <c r="N27" s="18"/>
    </row>
    <row r="28" spans="1:14" ht="15" hidden="1" customHeight="1" x14ac:dyDescent="0.25">
      <c r="A28" s="25"/>
      <c r="B28" s="25"/>
      <c r="C28" s="26"/>
      <c r="D28" s="26"/>
      <c r="E28" s="26"/>
      <c r="F28" s="26"/>
      <c r="G28" s="26"/>
      <c r="H28" s="26"/>
      <c r="I28" s="26"/>
      <c r="J28" s="26"/>
      <c r="K28" s="26"/>
      <c r="L28" s="26"/>
      <c r="M28" s="26"/>
      <c r="N28" s="26"/>
    </row>
    <row r="29" spans="1:14" ht="15.75" x14ac:dyDescent="0.25">
      <c r="A29" s="25"/>
      <c r="B29" s="25"/>
      <c r="C29" s="26"/>
      <c r="D29" s="26"/>
      <c r="E29" s="26"/>
      <c r="F29" s="26"/>
      <c r="G29" s="26"/>
      <c r="H29" s="26"/>
      <c r="I29" s="26"/>
      <c r="J29" s="26"/>
      <c r="K29" s="26"/>
      <c r="L29" s="26"/>
      <c r="M29" s="26"/>
      <c r="N29" s="26"/>
    </row>
    <row r="30" spans="1:14" ht="15.75" x14ac:dyDescent="0.25">
      <c r="A30" s="25"/>
      <c r="B30" s="46" t="s">
        <v>45</v>
      </c>
      <c r="C30" s="46"/>
      <c r="D30" s="23">
        <f>'Kval. pak. Saulīte'!G11</f>
        <v>445</v>
      </c>
      <c r="E30" s="26"/>
      <c r="F30" s="26"/>
      <c r="G30" s="26"/>
      <c r="H30" s="26"/>
      <c r="I30" s="26"/>
      <c r="J30" s="26"/>
      <c r="N30" s="26"/>
    </row>
    <row r="31" spans="1:14" ht="15.75" x14ac:dyDescent="0.25">
      <c r="A31" s="25"/>
      <c r="B31" s="46" t="s">
        <v>57</v>
      </c>
      <c r="C31" s="46"/>
      <c r="D31" s="23">
        <f>D30+K26</f>
        <v>567645</v>
      </c>
      <c r="E31" s="26"/>
      <c r="F31" s="26"/>
      <c r="G31" s="26"/>
      <c r="H31" s="26"/>
      <c r="I31" s="26"/>
      <c r="J31" s="26"/>
      <c r="N31" s="26"/>
    </row>
    <row r="32" spans="1:14" ht="15.75" x14ac:dyDescent="0.25">
      <c r="A32" s="25"/>
      <c r="B32" s="25"/>
      <c r="C32" s="26"/>
      <c r="D32" s="26"/>
      <c r="E32" s="26"/>
      <c r="F32" s="26"/>
      <c r="G32" s="26"/>
      <c r="H32" s="26"/>
      <c r="I32" s="26"/>
      <c r="J32" s="26"/>
      <c r="K32" s="26"/>
      <c r="L32" s="26"/>
      <c r="M32" s="26"/>
      <c r="N32" s="26"/>
    </row>
    <row r="33" spans="1:2" x14ac:dyDescent="0.25">
      <c r="A33" s="5"/>
      <c r="B33" s="5"/>
    </row>
    <row r="34" spans="1:2" x14ac:dyDescent="0.25">
      <c r="A34" s="5"/>
      <c r="B34" s="5"/>
    </row>
  </sheetData>
  <mergeCells count="4">
    <mergeCell ref="B30:C30"/>
    <mergeCell ref="B31:C31"/>
    <mergeCell ref="A7:N7"/>
    <mergeCell ref="A26:B26"/>
  </mergeCells>
  <pageMargins left="0.7" right="0.7" top="0.75" bottom="0.75" header="0.3" footer="0.3"/>
  <pageSetup paperSize="9" scale="7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20"/>
  <sheetViews>
    <sheetView workbookViewId="0">
      <selection activeCell="I7" sqref="I7"/>
    </sheetView>
  </sheetViews>
  <sheetFormatPr defaultRowHeight="15" x14ac:dyDescent="0.25"/>
  <cols>
    <col min="1" max="1" width="6.5703125" style="6" customWidth="1"/>
    <col min="2" max="2" width="33.5703125" style="6" customWidth="1"/>
    <col min="3" max="3" width="10.85546875" style="6" customWidth="1"/>
    <col min="4" max="4" width="10.140625" style="6" customWidth="1"/>
    <col min="5" max="5" width="9" style="9" customWidth="1"/>
    <col min="6" max="6" width="10" style="9" customWidth="1"/>
    <col min="7" max="7" width="14.5703125" style="6" customWidth="1"/>
    <col min="8" max="241" width="9.140625" style="6"/>
    <col min="242" max="242" width="3.7109375" style="6" customWidth="1"/>
    <col min="243" max="243" width="27.7109375" style="6" customWidth="1"/>
    <col min="244" max="244" width="10.42578125" style="6" customWidth="1"/>
    <col min="245" max="245" width="10.5703125" style="6" customWidth="1"/>
    <col min="246" max="246" width="9.140625" style="6" customWidth="1"/>
    <col min="247" max="247" width="10.42578125" style="6" customWidth="1"/>
    <col min="248" max="259" width="9.140625" style="6" customWidth="1"/>
    <col min="260" max="497" width="9.140625" style="6"/>
    <col min="498" max="498" width="3.7109375" style="6" customWidth="1"/>
    <col min="499" max="499" width="27.7109375" style="6" customWidth="1"/>
    <col min="500" max="500" width="10.42578125" style="6" customWidth="1"/>
    <col min="501" max="501" width="10.5703125" style="6" customWidth="1"/>
    <col min="502" max="502" width="9.140625" style="6" customWidth="1"/>
    <col min="503" max="503" width="10.42578125" style="6" customWidth="1"/>
    <col min="504" max="515" width="9.140625" style="6" customWidth="1"/>
    <col min="516" max="753" width="9.140625" style="6"/>
    <col min="754" max="754" width="3.7109375" style="6" customWidth="1"/>
    <col min="755" max="755" width="27.7109375" style="6" customWidth="1"/>
    <col min="756" max="756" width="10.42578125" style="6" customWidth="1"/>
    <col min="757" max="757" width="10.5703125" style="6" customWidth="1"/>
    <col min="758" max="758" width="9.140625" style="6" customWidth="1"/>
    <col min="759" max="759" width="10.42578125" style="6" customWidth="1"/>
    <col min="760" max="771" width="9.140625" style="6" customWidth="1"/>
    <col min="772" max="1009" width="9.140625" style="6"/>
    <col min="1010" max="1010" width="3.7109375" style="6" customWidth="1"/>
    <col min="1011" max="1011" width="27.7109375" style="6" customWidth="1"/>
    <col min="1012" max="1012" width="10.42578125" style="6" customWidth="1"/>
    <col min="1013" max="1013" width="10.5703125" style="6" customWidth="1"/>
    <col min="1014" max="1014" width="9.140625" style="6" customWidth="1"/>
    <col min="1015" max="1015" width="10.42578125" style="6" customWidth="1"/>
    <col min="1016" max="1027" width="9.140625" style="6" customWidth="1"/>
    <col min="1028" max="1265" width="9.140625" style="6"/>
    <col min="1266" max="1266" width="3.7109375" style="6" customWidth="1"/>
    <col min="1267" max="1267" width="27.7109375" style="6" customWidth="1"/>
    <col min="1268" max="1268" width="10.42578125" style="6" customWidth="1"/>
    <col min="1269" max="1269" width="10.5703125" style="6" customWidth="1"/>
    <col min="1270" max="1270" width="9.140625" style="6" customWidth="1"/>
    <col min="1271" max="1271" width="10.42578125" style="6" customWidth="1"/>
    <col min="1272" max="1283" width="9.140625" style="6" customWidth="1"/>
    <col min="1284" max="1521" width="9.140625" style="6"/>
    <col min="1522" max="1522" width="3.7109375" style="6" customWidth="1"/>
    <col min="1523" max="1523" width="27.7109375" style="6" customWidth="1"/>
    <col min="1524" max="1524" width="10.42578125" style="6" customWidth="1"/>
    <col min="1525" max="1525" width="10.5703125" style="6" customWidth="1"/>
    <col min="1526" max="1526" width="9.140625" style="6" customWidth="1"/>
    <col min="1527" max="1527" width="10.42578125" style="6" customWidth="1"/>
    <col min="1528" max="1539" width="9.140625" style="6" customWidth="1"/>
    <col min="1540" max="1777" width="9.140625" style="6"/>
    <col min="1778" max="1778" width="3.7109375" style="6" customWidth="1"/>
    <col min="1779" max="1779" width="27.7109375" style="6" customWidth="1"/>
    <col min="1780" max="1780" width="10.42578125" style="6" customWidth="1"/>
    <col min="1781" max="1781" width="10.5703125" style="6" customWidth="1"/>
    <col min="1782" max="1782" width="9.140625" style="6" customWidth="1"/>
    <col min="1783" max="1783" width="10.42578125" style="6" customWidth="1"/>
    <col min="1784" max="1795" width="9.140625" style="6" customWidth="1"/>
    <col min="1796" max="2033" width="9.140625" style="6"/>
    <col min="2034" max="2034" width="3.7109375" style="6" customWidth="1"/>
    <col min="2035" max="2035" width="27.7109375" style="6" customWidth="1"/>
    <col min="2036" max="2036" width="10.42578125" style="6" customWidth="1"/>
    <col min="2037" max="2037" width="10.5703125" style="6" customWidth="1"/>
    <col min="2038" max="2038" width="9.140625" style="6" customWidth="1"/>
    <col min="2039" max="2039" width="10.42578125" style="6" customWidth="1"/>
    <col min="2040" max="2051" width="9.140625" style="6" customWidth="1"/>
    <col min="2052" max="2289" width="9.140625" style="6"/>
    <col min="2290" max="2290" width="3.7109375" style="6" customWidth="1"/>
    <col min="2291" max="2291" width="27.7109375" style="6" customWidth="1"/>
    <col min="2292" max="2292" width="10.42578125" style="6" customWidth="1"/>
    <col min="2293" max="2293" width="10.5703125" style="6" customWidth="1"/>
    <col min="2294" max="2294" width="9.140625" style="6" customWidth="1"/>
    <col min="2295" max="2295" width="10.42578125" style="6" customWidth="1"/>
    <col min="2296" max="2307" width="9.140625" style="6" customWidth="1"/>
    <col min="2308" max="2545" width="9.140625" style="6"/>
    <col min="2546" max="2546" width="3.7109375" style="6" customWidth="1"/>
    <col min="2547" max="2547" width="27.7109375" style="6" customWidth="1"/>
    <col min="2548" max="2548" width="10.42578125" style="6" customWidth="1"/>
    <col min="2549" max="2549" width="10.5703125" style="6" customWidth="1"/>
    <col min="2550" max="2550" width="9.140625" style="6" customWidth="1"/>
    <col min="2551" max="2551" width="10.42578125" style="6" customWidth="1"/>
    <col min="2552" max="2563" width="9.140625" style="6" customWidth="1"/>
    <col min="2564" max="2801" width="9.140625" style="6"/>
    <col min="2802" max="2802" width="3.7109375" style="6" customWidth="1"/>
    <col min="2803" max="2803" width="27.7109375" style="6" customWidth="1"/>
    <col min="2804" max="2804" width="10.42578125" style="6" customWidth="1"/>
    <col min="2805" max="2805" width="10.5703125" style="6" customWidth="1"/>
    <col min="2806" max="2806" width="9.140625" style="6" customWidth="1"/>
    <col min="2807" max="2807" width="10.42578125" style="6" customWidth="1"/>
    <col min="2808" max="2819" width="9.140625" style="6" customWidth="1"/>
    <col min="2820" max="3057" width="9.140625" style="6"/>
    <col min="3058" max="3058" width="3.7109375" style="6" customWidth="1"/>
    <col min="3059" max="3059" width="27.7109375" style="6" customWidth="1"/>
    <col min="3060" max="3060" width="10.42578125" style="6" customWidth="1"/>
    <col min="3061" max="3061" width="10.5703125" style="6" customWidth="1"/>
    <col min="3062" max="3062" width="9.140625" style="6" customWidth="1"/>
    <col min="3063" max="3063" width="10.42578125" style="6" customWidth="1"/>
    <col min="3064" max="3075" width="9.140625" style="6" customWidth="1"/>
    <col min="3076" max="3313" width="9.140625" style="6"/>
    <col min="3314" max="3314" width="3.7109375" style="6" customWidth="1"/>
    <col min="3315" max="3315" width="27.7109375" style="6" customWidth="1"/>
    <col min="3316" max="3316" width="10.42578125" style="6" customWidth="1"/>
    <col min="3317" max="3317" width="10.5703125" style="6" customWidth="1"/>
    <col min="3318" max="3318" width="9.140625" style="6" customWidth="1"/>
    <col min="3319" max="3319" width="10.42578125" style="6" customWidth="1"/>
    <col min="3320" max="3331" width="9.140625" style="6" customWidth="1"/>
    <col min="3332" max="3569" width="9.140625" style="6"/>
    <col min="3570" max="3570" width="3.7109375" style="6" customWidth="1"/>
    <col min="3571" max="3571" width="27.7109375" style="6" customWidth="1"/>
    <col min="3572" max="3572" width="10.42578125" style="6" customWidth="1"/>
    <col min="3573" max="3573" width="10.5703125" style="6" customWidth="1"/>
    <col min="3574" max="3574" width="9.140625" style="6" customWidth="1"/>
    <col min="3575" max="3575" width="10.42578125" style="6" customWidth="1"/>
    <col min="3576" max="3587" width="9.140625" style="6" customWidth="1"/>
    <col min="3588" max="3825" width="9.140625" style="6"/>
    <col min="3826" max="3826" width="3.7109375" style="6" customWidth="1"/>
    <col min="3827" max="3827" width="27.7109375" style="6" customWidth="1"/>
    <col min="3828" max="3828" width="10.42578125" style="6" customWidth="1"/>
    <col min="3829" max="3829" width="10.5703125" style="6" customWidth="1"/>
    <col min="3830" max="3830" width="9.140625" style="6" customWidth="1"/>
    <col min="3831" max="3831" width="10.42578125" style="6" customWidth="1"/>
    <col min="3832" max="3843" width="9.140625" style="6" customWidth="1"/>
    <col min="3844" max="4081" width="9.140625" style="6"/>
    <col min="4082" max="4082" width="3.7109375" style="6" customWidth="1"/>
    <col min="4083" max="4083" width="27.7109375" style="6" customWidth="1"/>
    <col min="4084" max="4084" width="10.42578125" style="6" customWidth="1"/>
    <col min="4085" max="4085" width="10.5703125" style="6" customWidth="1"/>
    <col min="4086" max="4086" width="9.140625" style="6" customWidth="1"/>
    <col min="4087" max="4087" width="10.42578125" style="6" customWidth="1"/>
    <col min="4088" max="4099" width="9.140625" style="6" customWidth="1"/>
    <col min="4100" max="4337" width="9.140625" style="6"/>
    <col min="4338" max="4338" width="3.7109375" style="6" customWidth="1"/>
    <col min="4339" max="4339" width="27.7109375" style="6" customWidth="1"/>
    <col min="4340" max="4340" width="10.42578125" style="6" customWidth="1"/>
    <col min="4341" max="4341" width="10.5703125" style="6" customWidth="1"/>
    <col min="4342" max="4342" width="9.140625" style="6" customWidth="1"/>
    <col min="4343" max="4343" width="10.42578125" style="6" customWidth="1"/>
    <col min="4344" max="4355" width="9.140625" style="6" customWidth="1"/>
    <col min="4356" max="4593" width="9.140625" style="6"/>
    <col min="4594" max="4594" width="3.7109375" style="6" customWidth="1"/>
    <col min="4595" max="4595" width="27.7109375" style="6" customWidth="1"/>
    <col min="4596" max="4596" width="10.42578125" style="6" customWidth="1"/>
    <col min="4597" max="4597" width="10.5703125" style="6" customWidth="1"/>
    <col min="4598" max="4598" width="9.140625" style="6" customWidth="1"/>
    <col min="4599" max="4599" width="10.42578125" style="6" customWidth="1"/>
    <col min="4600" max="4611" width="9.140625" style="6" customWidth="1"/>
    <col min="4612" max="4849" width="9.140625" style="6"/>
    <col min="4850" max="4850" width="3.7109375" style="6" customWidth="1"/>
    <col min="4851" max="4851" width="27.7109375" style="6" customWidth="1"/>
    <col min="4852" max="4852" width="10.42578125" style="6" customWidth="1"/>
    <col min="4853" max="4853" width="10.5703125" style="6" customWidth="1"/>
    <col min="4854" max="4854" width="9.140625" style="6" customWidth="1"/>
    <col min="4855" max="4855" width="10.42578125" style="6" customWidth="1"/>
    <col min="4856" max="4867" width="9.140625" style="6" customWidth="1"/>
    <col min="4868" max="5105" width="9.140625" style="6"/>
    <col min="5106" max="5106" width="3.7109375" style="6" customWidth="1"/>
    <col min="5107" max="5107" width="27.7109375" style="6" customWidth="1"/>
    <col min="5108" max="5108" width="10.42578125" style="6" customWidth="1"/>
    <col min="5109" max="5109" width="10.5703125" style="6" customWidth="1"/>
    <col min="5110" max="5110" width="9.140625" style="6" customWidth="1"/>
    <col min="5111" max="5111" width="10.42578125" style="6" customWidth="1"/>
    <col min="5112" max="5123" width="9.140625" style="6" customWidth="1"/>
    <col min="5124" max="5361" width="9.140625" style="6"/>
    <col min="5362" max="5362" width="3.7109375" style="6" customWidth="1"/>
    <col min="5363" max="5363" width="27.7109375" style="6" customWidth="1"/>
    <col min="5364" max="5364" width="10.42578125" style="6" customWidth="1"/>
    <col min="5365" max="5365" width="10.5703125" style="6" customWidth="1"/>
    <col min="5366" max="5366" width="9.140625" style="6" customWidth="1"/>
    <col min="5367" max="5367" width="10.42578125" style="6" customWidth="1"/>
    <col min="5368" max="5379" width="9.140625" style="6" customWidth="1"/>
    <col min="5380" max="5617" width="9.140625" style="6"/>
    <col min="5618" max="5618" width="3.7109375" style="6" customWidth="1"/>
    <col min="5619" max="5619" width="27.7109375" style="6" customWidth="1"/>
    <col min="5620" max="5620" width="10.42578125" style="6" customWidth="1"/>
    <col min="5621" max="5621" width="10.5703125" style="6" customWidth="1"/>
    <col min="5622" max="5622" width="9.140625" style="6" customWidth="1"/>
    <col min="5623" max="5623" width="10.42578125" style="6" customWidth="1"/>
    <col min="5624" max="5635" width="9.140625" style="6" customWidth="1"/>
    <col min="5636" max="5873" width="9.140625" style="6"/>
    <col min="5874" max="5874" width="3.7109375" style="6" customWidth="1"/>
    <col min="5875" max="5875" width="27.7109375" style="6" customWidth="1"/>
    <col min="5876" max="5876" width="10.42578125" style="6" customWidth="1"/>
    <col min="5877" max="5877" width="10.5703125" style="6" customWidth="1"/>
    <col min="5878" max="5878" width="9.140625" style="6" customWidth="1"/>
    <col min="5879" max="5879" width="10.42578125" style="6" customWidth="1"/>
    <col min="5880" max="5891" width="9.140625" style="6" customWidth="1"/>
    <col min="5892" max="6129" width="9.140625" style="6"/>
    <col min="6130" max="6130" width="3.7109375" style="6" customWidth="1"/>
    <col min="6131" max="6131" width="27.7109375" style="6" customWidth="1"/>
    <col min="6132" max="6132" width="10.42578125" style="6" customWidth="1"/>
    <col min="6133" max="6133" width="10.5703125" style="6" customWidth="1"/>
    <col min="6134" max="6134" width="9.140625" style="6" customWidth="1"/>
    <col min="6135" max="6135" width="10.42578125" style="6" customWidth="1"/>
    <col min="6136" max="6147" width="9.140625" style="6" customWidth="1"/>
    <col min="6148" max="6385" width="9.140625" style="6"/>
    <col min="6386" max="6386" width="3.7109375" style="6" customWidth="1"/>
    <col min="6387" max="6387" width="27.7109375" style="6" customWidth="1"/>
    <col min="6388" max="6388" width="10.42578125" style="6" customWidth="1"/>
    <col min="6389" max="6389" width="10.5703125" style="6" customWidth="1"/>
    <col min="6390" max="6390" width="9.140625" style="6" customWidth="1"/>
    <col min="6391" max="6391" width="10.42578125" style="6" customWidth="1"/>
    <col min="6392" max="6403" width="9.140625" style="6" customWidth="1"/>
    <col min="6404" max="6641" width="9.140625" style="6"/>
    <col min="6642" max="6642" width="3.7109375" style="6" customWidth="1"/>
    <col min="6643" max="6643" width="27.7109375" style="6" customWidth="1"/>
    <col min="6644" max="6644" width="10.42578125" style="6" customWidth="1"/>
    <col min="6645" max="6645" width="10.5703125" style="6" customWidth="1"/>
    <col min="6646" max="6646" width="9.140625" style="6" customWidth="1"/>
    <col min="6647" max="6647" width="10.42578125" style="6" customWidth="1"/>
    <col min="6648" max="6659" width="9.140625" style="6" customWidth="1"/>
    <col min="6660" max="6897" width="9.140625" style="6"/>
    <col min="6898" max="6898" width="3.7109375" style="6" customWidth="1"/>
    <col min="6899" max="6899" width="27.7109375" style="6" customWidth="1"/>
    <col min="6900" max="6900" width="10.42578125" style="6" customWidth="1"/>
    <col min="6901" max="6901" width="10.5703125" style="6" customWidth="1"/>
    <col min="6902" max="6902" width="9.140625" style="6" customWidth="1"/>
    <col min="6903" max="6903" width="10.42578125" style="6" customWidth="1"/>
    <col min="6904" max="6915" width="9.140625" style="6" customWidth="1"/>
    <col min="6916" max="7153" width="9.140625" style="6"/>
    <col min="7154" max="7154" width="3.7109375" style="6" customWidth="1"/>
    <col min="7155" max="7155" width="27.7109375" style="6" customWidth="1"/>
    <col min="7156" max="7156" width="10.42578125" style="6" customWidth="1"/>
    <col min="7157" max="7157" width="10.5703125" style="6" customWidth="1"/>
    <col min="7158" max="7158" width="9.140625" style="6" customWidth="1"/>
    <col min="7159" max="7159" width="10.42578125" style="6" customWidth="1"/>
    <col min="7160" max="7171" width="9.140625" style="6" customWidth="1"/>
    <col min="7172" max="7409" width="9.140625" style="6"/>
    <col min="7410" max="7410" width="3.7109375" style="6" customWidth="1"/>
    <col min="7411" max="7411" width="27.7109375" style="6" customWidth="1"/>
    <col min="7412" max="7412" width="10.42578125" style="6" customWidth="1"/>
    <col min="7413" max="7413" width="10.5703125" style="6" customWidth="1"/>
    <col min="7414" max="7414" width="9.140625" style="6" customWidth="1"/>
    <col min="7415" max="7415" width="10.42578125" style="6" customWidth="1"/>
    <col min="7416" max="7427" width="9.140625" style="6" customWidth="1"/>
    <col min="7428" max="7665" width="9.140625" style="6"/>
    <col min="7666" max="7666" width="3.7109375" style="6" customWidth="1"/>
    <col min="7667" max="7667" width="27.7109375" style="6" customWidth="1"/>
    <col min="7668" max="7668" width="10.42578125" style="6" customWidth="1"/>
    <col min="7669" max="7669" width="10.5703125" style="6" customWidth="1"/>
    <col min="7670" max="7670" width="9.140625" style="6" customWidth="1"/>
    <col min="7671" max="7671" width="10.42578125" style="6" customWidth="1"/>
    <col min="7672" max="7683" width="9.140625" style="6" customWidth="1"/>
    <col min="7684" max="7921" width="9.140625" style="6"/>
    <col min="7922" max="7922" width="3.7109375" style="6" customWidth="1"/>
    <col min="7923" max="7923" width="27.7109375" style="6" customWidth="1"/>
    <col min="7924" max="7924" width="10.42578125" style="6" customWidth="1"/>
    <col min="7925" max="7925" width="10.5703125" style="6" customWidth="1"/>
    <col min="7926" max="7926" width="9.140625" style="6" customWidth="1"/>
    <col min="7927" max="7927" width="10.42578125" style="6" customWidth="1"/>
    <col min="7928" max="7939" width="9.140625" style="6" customWidth="1"/>
    <col min="7940" max="8177" width="9.140625" style="6"/>
    <col min="8178" max="8178" width="3.7109375" style="6" customWidth="1"/>
    <col min="8179" max="8179" width="27.7109375" style="6" customWidth="1"/>
    <col min="8180" max="8180" width="10.42578125" style="6" customWidth="1"/>
    <col min="8181" max="8181" width="10.5703125" style="6" customWidth="1"/>
    <col min="8182" max="8182" width="9.140625" style="6" customWidth="1"/>
    <col min="8183" max="8183" width="10.42578125" style="6" customWidth="1"/>
    <col min="8184" max="8195" width="9.140625" style="6" customWidth="1"/>
    <col min="8196" max="8433" width="9.140625" style="6"/>
    <col min="8434" max="8434" width="3.7109375" style="6" customWidth="1"/>
    <col min="8435" max="8435" width="27.7109375" style="6" customWidth="1"/>
    <col min="8436" max="8436" width="10.42578125" style="6" customWidth="1"/>
    <col min="8437" max="8437" width="10.5703125" style="6" customWidth="1"/>
    <col min="8438" max="8438" width="9.140625" style="6" customWidth="1"/>
    <col min="8439" max="8439" width="10.42578125" style="6" customWidth="1"/>
    <col min="8440" max="8451" width="9.140625" style="6" customWidth="1"/>
    <col min="8452" max="8689" width="9.140625" style="6"/>
    <col min="8690" max="8690" width="3.7109375" style="6" customWidth="1"/>
    <col min="8691" max="8691" width="27.7109375" style="6" customWidth="1"/>
    <col min="8692" max="8692" width="10.42578125" style="6" customWidth="1"/>
    <col min="8693" max="8693" width="10.5703125" style="6" customWidth="1"/>
    <col min="8694" max="8694" width="9.140625" style="6" customWidth="1"/>
    <col min="8695" max="8695" width="10.42578125" style="6" customWidth="1"/>
    <col min="8696" max="8707" width="9.140625" style="6" customWidth="1"/>
    <col min="8708" max="8945" width="9.140625" style="6"/>
    <col min="8946" max="8946" width="3.7109375" style="6" customWidth="1"/>
    <col min="8947" max="8947" width="27.7109375" style="6" customWidth="1"/>
    <col min="8948" max="8948" width="10.42578125" style="6" customWidth="1"/>
    <col min="8949" max="8949" width="10.5703125" style="6" customWidth="1"/>
    <col min="8950" max="8950" width="9.140625" style="6" customWidth="1"/>
    <col min="8951" max="8951" width="10.42578125" style="6" customWidth="1"/>
    <col min="8952" max="8963" width="9.140625" style="6" customWidth="1"/>
    <col min="8964" max="9201" width="9.140625" style="6"/>
    <col min="9202" max="9202" width="3.7109375" style="6" customWidth="1"/>
    <col min="9203" max="9203" width="27.7109375" style="6" customWidth="1"/>
    <col min="9204" max="9204" width="10.42578125" style="6" customWidth="1"/>
    <col min="9205" max="9205" width="10.5703125" style="6" customWidth="1"/>
    <col min="9206" max="9206" width="9.140625" style="6" customWidth="1"/>
    <col min="9207" max="9207" width="10.42578125" style="6" customWidth="1"/>
    <col min="9208" max="9219" width="9.140625" style="6" customWidth="1"/>
    <col min="9220" max="9457" width="9.140625" style="6"/>
    <col min="9458" max="9458" width="3.7109375" style="6" customWidth="1"/>
    <col min="9459" max="9459" width="27.7109375" style="6" customWidth="1"/>
    <col min="9460" max="9460" width="10.42578125" style="6" customWidth="1"/>
    <col min="9461" max="9461" width="10.5703125" style="6" customWidth="1"/>
    <col min="9462" max="9462" width="9.140625" style="6" customWidth="1"/>
    <col min="9463" max="9463" width="10.42578125" style="6" customWidth="1"/>
    <col min="9464" max="9475" width="9.140625" style="6" customWidth="1"/>
    <col min="9476" max="9713" width="9.140625" style="6"/>
    <col min="9714" max="9714" width="3.7109375" style="6" customWidth="1"/>
    <col min="9715" max="9715" width="27.7109375" style="6" customWidth="1"/>
    <col min="9716" max="9716" width="10.42578125" style="6" customWidth="1"/>
    <col min="9717" max="9717" width="10.5703125" style="6" customWidth="1"/>
    <col min="9718" max="9718" width="9.140625" style="6" customWidth="1"/>
    <col min="9719" max="9719" width="10.42578125" style="6" customWidth="1"/>
    <col min="9720" max="9731" width="9.140625" style="6" customWidth="1"/>
    <col min="9732" max="9969" width="9.140625" style="6"/>
    <col min="9970" max="9970" width="3.7109375" style="6" customWidth="1"/>
    <col min="9971" max="9971" width="27.7109375" style="6" customWidth="1"/>
    <col min="9972" max="9972" width="10.42578125" style="6" customWidth="1"/>
    <col min="9973" max="9973" width="10.5703125" style="6" customWidth="1"/>
    <col min="9974" max="9974" width="9.140625" style="6" customWidth="1"/>
    <col min="9975" max="9975" width="10.42578125" style="6" customWidth="1"/>
    <col min="9976" max="9987" width="9.140625" style="6" customWidth="1"/>
    <col min="9988" max="10225" width="9.140625" style="6"/>
    <col min="10226" max="10226" width="3.7109375" style="6" customWidth="1"/>
    <col min="10227" max="10227" width="27.7109375" style="6" customWidth="1"/>
    <col min="10228" max="10228" width="10.42578125" style="6" customWidth="1"/>
    <col min="10229" max="10229" width="10.5703125" style="6" customWidth="1"/>
    <col min="10230" max="10230" width="9.140625" style="6" customWidth="1"/>
    <col min="10231" max="10231" width="10.42578125" style="6" customWidth="1"/>
    <col min="10232" max="10243" width="9.140625" style="6" customWidth="1"/>
    <col min="10244" max="10481" width="9.140625" style="6"/>
    <col min="10482" max="10482" width="3.7109375" style="6" customWidth="1"/>
    <col min="10483" max="10483" width="27.7109375" style="6" customWidth="1"/>
    <col min="10484" max="10484" width="10.42578125" style="6" customWidth="1"/>
    <col min="10485" max="10485" width="10.5703125" style="6" customWidth="1"/>
    <col min="10486" max="10486" width="9.140625" style="6" customWidth="1"/>
    <col min="10487" max="10487" width="10.42578125" style="6" customWidth="1"/>
    <col min="10488" max="10499" width="9.140625" style="6" customWidth="1"/>
    <col min="10500" max="10737" width="9.140625" style="6"/>
    <col min="10738" max="10738" width="3.7109375" style="6" customWidth="1"/>
    <col min="10739" max="10739" width="27.7109375" style="6" customWidth="1"/>
    <col min="10740" max="10740" width="10.42578125" style="6" customWidth="1"/>
    <col min="10741" max="10741" width="10.5703125" style="6" customWidth="1"/>
    <col min="10742" max="10742" width="9.140625" style="6" customWidth="1"/>
    <col min="10743" max="10743" width="10.42578125" style="6" customWidth="1"/>
    <col min="10744" max="10755" width="9.140625" style="6" customWidth="1"/>
    <col min="10756" max="10993" width="9.140625" style="6"/>
    <col min="10994" max="10994" width="3.7109375" style="6" customWidth="1"/>
    <col min="10995" max="10995" width="27.7109375" style="6" customWidth="1"/>
    <col min="10996" max="10996" width="10.42578125" style="6" customWidth="1"/>
    <col min="10997" max="10997" width="10.5703125" style="6" customWidth="1"/>
    <col min="10998" max="10998" width="9.140625" style="6" customWidth="1"/>
    <col min="10999" max="10999" width="10.42578125" style="6" customWidth="1"/>
    <col min="11000" max="11011" width="9.140625" style="6" customWidth="1"/>
    <col min="11012" max="11249" width="9.140625" style="6"/>
    <col min="11250" max="11250" width="3.7109375" style="6" customWidth="1"/>
    <col min="11251" max="11251" width="27.7109375" style="6" customWidth="1"/>
    <col min="11252" max="11252" width="10.42578125" style="6" customWidth="1"/>
    <col min="11253" max="11253" width="10.5703125" style="6" customWidth="1"/>
    <col min="11254" max="11254" width="9.140625" style="6" customWidth="1"/>
    <col min="11255" max="11255" width="10.42578125" style="6" customWidth="1"/>
    <col min="11256" max="11267" width="9.140625" style="6" customWidth="1"/>
    <col min="11268" max="11505" width="9.140625" style="6"/>
    <col min="11506" max="11506" width="3.7109375" style="6" customWidth="1"/>
    <col min="11507" max="11507" width="27.7109375" style="6" customWidth="1"/>
    <col min="11508" max="11508" width="10.42578125" style="6" customWidth="1"/>
    <col min="11509" max="11509" width="10.5703125" style="6" customWidth="1"/>
    <col min="11510" max="11510" width="9.140625" style="6" customWidth="1"/>
    <col min="11511" max="11511" width="10.42578125" style="6" customWidth="1"/>
    <col min="11512" max="11523" width="9.140625" style="6" customWidth="1"/>
    <col min="11524" max="11761" width="9.140625" style="6"/>
    <col min="11762" max="11762" width="3.7109375" style="6" customWidth="1"/>
    <col min="11763" max="11763" width="27.7109375" style="6" customWidth="1"/>
    <col min="11764" max="11764" width="10.42578125" style="6" customWidth="1"/>
    <col min="11765" max="11765" width="10.5703125" style="6" customWidth="1"/>
    <col min="11766" max="11766" width="9.140625" style="6" customWidth="1"/>
    <col min="11767" max="11767" width="10.42578125" style="6" customWidth="1"/>
    <col min="11768" max="11779" width="9.140625" style="6" customWidth="1"/>
    <col min="11780" max="12017" width="9.140625" style="6"/>
    <col min="12018" max="12018" width="3.7109375" style="6" customWidth="1"/>
    <col min="12019" max="12019" width="27.7109375" style="6" customWidth="1"/>
    <col min="12020" max="12020" width="10.42578125" style="6" customWidth="1"/>
    <col min="12021" max="12021" width="10.5703125" style="6" customWidth="1"/>
    <col min="12022" max="12022" width="9.140625" style="6" customWidth="1"/>
    <col min="12023" max="12023" width="10.42578125" style="6" customWidth="1"/>
    <col min="12024" max="12035" width="9.140625" style="6" customWidth="1"/>
    <col min="12036" max="12273" width="9.140625" style="6"/>
    <col min="12274" max="12274" width="3.7109375" style="6" customWidth="1"/>
    <col min="12275" max="12275" width="27.7109375" style="6" customWidth="1"/>
    <col min="12276" max="12276" width="10.42578125" style="6" customWidth="1"/>
    <col min="12277" max="12277" width="10.5703125" style="6" customWidth="1"/>
    <col min="12278" max="12278" width="9.140625" style="6" customWidth="1"/>
    <col min="12279" max="12279" width="10.42578125" style="6" customWidth="1"/>
    <col min="12280" max="12291" width="9.140625" style="6" customWidth="1"/>
    <col min="12292" max="12529" width="9.140625" style="6"/>
    <col min="12530" max="12530" width="3.7109375" style="6" customWidth="1"/>
    <col min="12531" max="12531" width="27.7109375" style="6" customWidth="1"/>
    <col min="12532" max="12532" width="10.42578125" style="6" customWidth="1"/>
    <col min="12533" max="12533" width="10.5703125" style="6" customWidth="1"/>
    <col min="12534" max="12534" width="9.140625" style="6" customWidth="1"/>
    <col min="12535" max="12535" width="10.42578125" style="6" customWidth="1"/>
    <col min="12536" max="12547" width="9.140625" style="6" customWidth="1"/>
    <col min="12548" max="12785" width="9.140625" style="6"/>
    <col min="12786" max="12786" width="3.7109375" style="6" customWidth="1"/>
    <col min="12787" max="12787" width="27.7109375" style="6" customWidth="1"/>
    <col min="12788" max="12788" width="10.42578125" style="6" customWidth="1"/>
    <col min="12789" max="12789" width="10.5703125" style="6" customWidth="1"/>
    <col min="12790" max="12790" width="9.140625" style="6" customWidth="1"/>
    <col min="12791" max="12791" width="10.42578125" style="6" customWidth="1"/>
    <col min="12792" max="12803" width="9.140625" style="6" customWidth="1"/>
    <col min="12804" max="13041" width="9.140625" style="6"/>
    <col min="13042" max="13042" width="3.7109375" style="6" customWidth="1"/>
    <col min="13043" max="13043" width="27.7109375" style="6" customWidth="1"/>
    <col min="13044" max="13044" width="10.42578125" style="6" customWidth="1"/>
    <col min="13045" max="13045" width="10.5703125" style="6" customWidth="1"/>
    <col min="13046" max="13046" width="9.140625" style="6" customWidth="1"/>
    <col min="13047" max="13047" width="10.42578125" style="6" customWidth="1"/>
    <col min="13048" max="13059" width="9.140625" style="6" customWidth="1"/>
    <col min="13060" max="13297" width="9.140625" style="6"/>
    <col min="13298" max="13298" width="3.7109375" style="6" customWidth="1"/>
    <col min="13299" max="13299" width="27.7109375" style="6" customWidth="1"/>
    <col min="13300" max="13300" width="10.42578125" style="6" customWidth="1"/>
    <col min="13301" max="13301" width="10.5703125" style="6" customWidth="1"/>
    <col min="13302" max="13302" width="9.140625" style="6" customWidth="1"/>
    <col min="13303" max="13303" width="10.42578125" style="6" customWidth="1"/>
    <col min="13304" max="13315" width="9.140625" style="6" customWidth="1"/>
    <col min="13316" max="13553" width="9.140625" style="6"/>
    <col min="13554" max="13554" width="3.7109375" style="6" customWidth="1"/>
    <col min="13555" max="13555" width="27.7109375" style="6" customWidth="1"/>
    <col min="13556" max="13556" width="10.42578125" style="6" customWidth="1"/>
    <col min="13557" max="13557" width="10.5703125" style="6" customWidth="1"/>
    <col min="13558" max="13558" width="9.140625" style="6" customWidth="1"/>
    <col min="13559" max="13559" width="10.42578125" style="6" customWidth="1"/>
    <col min="13560" max="13571" width="9.140625" style="6" customWidth="1"/>
    <col min="13572" max="13809" width="9.140625" style="6"/>
    <col min="13810" max="13810" width="3.7109375" style="6" customWidth="1"/>
    <col min="13811" max="13811" width="27.7109375" style="6" customWidth="1"/>
    <col min="13812" max="13812" width="10.42578125" style="6" customWidth="1"/>
    <col min="13813" max="13813" width="10.5703125" style="6" customWidth="1"/>
    <col min="13814" max="13814" width="9.140625" style="6" customWidth="1"/>
    <col min="13815" max="13815" width="10.42578125" style="6" customWidth="1"/>
    <col min="13816" max="13827" width="9.140625" style="6" customWidth="1"/>
    <col min="13828" max="14065" width="9.140625" style="6"/>
    <col min="14066" max="14066" width="3.7109375" style="6" customWidth="1"/>
    <col min="14067" max="14067" width="27.7109375" style="6" customWidth="1"/>
    <col min="14068" max="14068" width="10.42578125" style="6" customWidth="1"/>
    <col min="14069" max="14069" width="10.5703125" style="6" customWidth="1"/>
    <col min="14070" max="14070" width="9.140625" style="6" customWidth="1"/>
    <col min="14071" max="14071" width="10.42578125" style="6" customWidth="1"/>
    <col min="14072" max="14083" width="9.140625" style="6" customWidth="1"/>
    <col min="14084" max="14321" width="9.140625" style="6"/>
    <col min="14322" max="14322" width="3.7109375" style="6" customWidth="1"/>
    <col min="14323" max="14323" width="27.7109375" style="6" customWidth="1"/>
    <col min="14324" max="14324" width="10.42578125" style="6" customWidth="1"/>
    <col min="14325" max="14325" width="10.5703125" style="6" customWidth="1"/>
    <col min="14326" max="14326" width="9.140625" style="6" customWidth="1"/>
    <col min="14327" max="14327" width="10.42578125" style="6" customWidth="1"/>
    <col min="14328" max="14339" width="9.140625" style="6" customWidth="1"/>
    <col min="14340" max="14577" width="9.140625" style="6"/>
    <col min="14578" max="14578" width="3.7109375" style="6" customWidth="1"/>
    <col min="14579" max="14579" width="27.7109375" style="6" customWidth="1"/>
    <col min="14580" max="14580" width="10.42578125" style="6" customWidth="1"/>
    <col min="14581" max="14581" width="10.5703125" style="6" customWidth="1"/>
    <col min="14582" max="14582" width="9.140625" style="6" customWidth="1"/>
    <col min="14583" max="14583" width="10.42578125" style="6" customWidth="1"/>
    <col min="14584" max="14595" width="9.140625" style="6" customWidth="1"/>
    <col min="14596" max="14833" width="9.140625" style="6"/>
    <col min="14834" max="14834" width="3.7109375" style="6" customWidth="1"/>
    <col min="14835" max="14835" width="27.7109375" style="6" customWidth="1"/>
    <col min="14836" max="14836" width="10.42578125" style="6" customWidth="1"/>
    <col min="14837" max="14837" width="10.5703125" style="6" customWidth="1"/>
    <col min="14838" max="14838" width="9.140625" style="6" customWidth="1"/>
    <col min="14839" max="14839" width="10.42578125" style="6" customWidth="1"/>
    <col min="14840" max="14851" width="9.140625" style="6" customWidth="1"/>
    <col min="14852" max="15089" width="9.140625" style="6"/>
    <col min="15090" max="15090" width="3.7109375" style="6" customWidth="1"/>
    <col min="15091" max="15091" width="27.7109375" style="6" customWidth="1"/>
    <col min="15092" max="15092" width="10.42578125" style="6" customWidth="1"/>
    <col min="15093" max="15093" width="10.5703125" style="6" customWidth="1"/>
    <col min="15094" max="15094" width="9.140625" style="6" customWidth="1"/>
    <col min="15095" max="15095" width="10.42578125" style="6" customWidth="1"/>
    <col min="15096" max="15107" width="9.140625" style="6" customWidth="1"/>
    <col min="15108" max="15345" width="9.140625" style="6"/>
    <col min="15346" max="15346" width="3.7109375" style="6" customWidth="1"/>
    <col min="15347" max="15347" width="27.7109375" style="6" customWidth="1"/>
    <col min="15348" max="15348" width="10.42578125" style="6" customWidth="1"/>
    <col min="15349" max="15349" width="10.5703125" style="6" customWidth="1"/>
    <col min="15350" max="15350" width="9.140625" style="6" customWidth="1"/>
    <col min="15351" max="15351" width="10.42578125" style="6" customWidth="1"/>
    <col min="15352" max="15363" width="9.140625" style="6" customWidth="1"/>
    <col min="15364" max="15601" width="9.140625" style="6"/>
    <col min="15602" max="15602" width="3.7109375" style="6" customWidth="1"/>
    <col min="15603" max="15603" width="27.7109375" style="6" customWidth="1"/>
    <col min="15604" max="15604" width="10.42578125" style="6" customWidth="1"/>
    <col min="15605" max="15605" width="10.5703125" style="6" customWidth="1"/>
    <col min="15606" max="15606" width="9.140625" style="6" customWidth="1"/>
    <col min="15607" max="15607" width="10.42578125" style="6" customWidth="1"/>
    <col min="15608" max="15619" width="9.140625" style="6" customWidth="1"/>
    <col min="15620" max="15857" width="9.140625" style="6"/>
    <col min="15858" max="15858" width="3.7109375" style="6" customWidth="1"/>
    <col min="15859" max="15859" width="27.7109375" style="6" customWidth="1"/>
    <col min="15860" max="15860" width="10.42578125" style="6" customWidth="1"/>
    <col min="15861" max="15861" width="10.5703125" style="6" customWidth="1"/>
    <col min="15862" max="15862" width="9.140625" style="6" customWidth="1"/>
    <col min="15863" max="15863" width="10.42578125" style="6" customWidth="1"/>
    <col min="15864" max="15875" width="9.140625" style="6" customWidth="1"/>
    <col min="15876" max="16113" width="9.140625" style="6"/>
    <col min="16114" max="16114" width="3.7109375" style="6" customWidth="1"/>
    <col min="16115" max="16115" width="27.7109375" style="6" customWidth="1"/>
    <col min="16116" max="16116" width="10.42578125" style="6" customWidth="1"/>
    <col min="16117" max="16117" width="10.5703125" style="6" customWidth="1"/>
    <col min="16118" max="16118" width="9.140625" style="6" customWidth="1"/>
    <col min="16119" max="16119" width="10.42578125" style="6" customWidth="1"/>
    <col min="16120" max="16131" width="9.140625" style="6" customWidth="1"/>
    <col min="16132" max="16384" width="9.140625" style="6"/>
  </cols>
  <sheetData>
    <row r="1" spans="1:7" x14ac:dyDescent="0.25">
      <c r="E1" t="s">
        <v>63</v>
      </c>
      <c r="F1"/>
    </row>
    <row r="2" spans="1:7" x14ac:dyDescent="0.25">
      <c r="E2" t="s">
        <v>64</v>
      </c>
      <c r="F2"/>
    </row>
    <row r="3" spans="1:7" x14ac:dyDescent="0.25">
      <c r="E3" t="s">
        <v>65</v>
      </c>
      <c r="F3"/>
    </row>
    <row r="4" spans="1:7" x14ac:dyDescent="0.25">
      <c r="E4" t="s">
        <v>66</v>
      </c>
      <c r="F4"/>
    </row>
    <row r="7" spans="1:7" ht="77.25" customHeight="1" x14ac:dyDescent="0.3">
      <c r="A7" s="50" t="s">
        <v>56</v>
      </c>
      <c r="B7" s="50"/>
      <c r="C7" s="50"/>
      <c r="D7" s="50"/>
      <c r="E7" s="50"/>
      <c r="F7" s="50"/>
      <c r="G7" s="50"/>
    </row>
    <row r="8" spans="1:7" ht="15.75" x14ac:dyDescent="0.25">
      <c r="A8" s="28"/>
      <c r="B8" s="29"/>
      <c r="C8" s="29"/>
      <c r="D8" s="29"/>
      <c r="E8" s="30"/>
      <c r="F8" s="30"/>
      <c r="G8" s="29"/>
    </row>
    <row r="9" spans="1:7" ht="15.75" x14ac:dyDescent="0.25">
      <c r="A9" s="51" t="s">
        <v>39</v>
      </c>
      <c r="B9" s="53" t="s">
        <v>40</v>
      </c>
      <c r="C9" s="55" t="s">
        <v>41</v>
      </c>
      <c r="D9" s="56"/>
      <c r="E9" s="56"/>
      <c r="F9" s="56"/>
      <c r="G9" s="57"/>
    </row>
    <row r="10" spans="1:7" ht="78.75" x14ac:dyDescent="0.25">
      <c r="A10" s="52"/>
      <c r="B10" s="54"/>
      <c r="C10" s="31" t="s">
        <v>42</v>
      </c>
      <c r="D10" s="32" t="s">
        <v>51</v>
      </c>
      <c r="E10" s="32" t="s">
        <v>52</v>
      </c>
      <c r="F10" s="32" t="s">
        <v>53</v>
      </c>
      <c r="G10" s="33" t="s">
        <v>54</v>
      </c>
    </row>
    <row r="11" spans="1:7" ht="15.75" x14ac:dyDescent="0.25">
      <c r="A11" s="34">
        <v>1</v>
      </c>
      <c r="B11" s="35" t="s">
        <v>43</v>
      </c>
      <c r="C11" s="36">
        <v>1</v>
      </c>
      <c r="D11" s="37">
        <f>F11/1.2359</f>
        <v>44.906545837041833</v>
      </c>
      <c r="E11" s="37">
        <f>D11*0.2359</f>
        <v>10.593454162958169</v>
      </c>
      <c r="F11" s="37">
        <v>55.5</v>
      </c>
      <c r="G11" s="38">
        <f>F11*8+1</f>
        <v>445</v>
      </c>
    </row>
    <row r="12" spans="1:7" s="7" customFormat="1" ht="15.75" x14ac:dyDescent="0.25">
      <c r="A12" s="39"/>
      <c r="B12" s="40" t="s">
        <v>44</v>
      </c>
      <c r="C12" s="41">
        <f>SUM(C11:C11)</f>
        <v>1</v>
      </c>
      <c r="D12" s="42">
        <f>SUM(D11:D11)</f>
        <v>44.906545837041833</v>
      </c>
      <c r="E12" s="42">
        <f>SUM(E11:E11)</f>
        <v>10.593454162958169</v>
      </c>
      <c r="F12" s="42">
        <f>SUM(F11:F11)</f>
        <v>55.5</v>
      </c>
      <c r="G12" s="42">
        <f>SUM(G11:G11)</f>
        <v>445</v>
      </c>
    </row>
    <row r="13" spans="1:7" x14ac:dyDescent="0.25">
      <c r="A13" s="8"/>
      <c r="B13" s="8"/>
    </row>
    <row r="14" spans="1:7" x14ac:dyDescent="0.25">
      <c r="B14" s="10"/>
      <c r="G14" s="9"/>
    </row>
    <row r="15" spans="1:7" x14ac:dyDescent="0.25">
      <c r="G15" s="9"/>
    </row>
    <row r="17" spans="5:7" x14ac:dyDescent="0.25">
      <c r="G17" s="9"/>
    </row>
    <row r="20" spans="5:7" x14ac:dyDescent="0.25">
      <c r="E20" s="11"/>
    </row>
  </sheetData>
  <mergeCells count="4">
    <mergeCell ref="A7:G7"/>
    <mergeCell ref="A9:A10"/>
    <mergeCell ref="B9:B10"/>
    <mergeCell ref="C9:G9"/>
  </mergeCells>
  <pageMargins left="0.7" right="0.7" top="0.75" bottom="0.75" header="0.3" footer="0.3"/>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2</vt:i4>
      </vt:variant>
    </vt:vector>
  </HeadingPairs>
  <TitlesOfParts>
    <vt:vector size="2" baseType="lpstr">
      <vt:lpstr>mērķdotācija PII</vt:lpstr>
      <vt:lpstr>Kval. pak. Saulīte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DinaB</dc:creator>
  <cp:lastModifiedBy>LindaV</cp:lastModifiedBy>
  <cp:lastPrinted>2021-12-14T09:57:32Z</cp:lastPrinted>
  <dcterms:created xsi:type="dcterms:W3CDTF">2020-09-18T06:07:04Z</dcterms:created>
  <dcterms:modified xsi:type="dcterms:W3CDTF">2021-12-26T17:39:16Z</dcterms:modified>
</cp:coreProperties>
</file>